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tabRatio="797" activeTab="3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fn.IFERROR" hidden="1">#NAME?</definedName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3'!$A$1:$K$83</definedName>
    <definedName name="_xlnm.Print_Area" localSheetId="2">'Приложение 4 '!$A$1:$F$174</definedName>
    <definedName name="_xlnm.Print_Area" localSheetId="3">'Приложение 5 '!$A$1:$D$38</definedName>
    <definedName name="_xlnm.Print_Area" localSheetId="4">'Приложение 6'!$A$1:$C$25</definedName>
    <definedName name="_xlnm.Print_Area" localSheetId="5">'Приложение 7'!$A$1:$D$17</definedName>
    <definedName name="_xlnm.Print_Area" localSheetId="6">'Приложение 8'!$A$1:$K$29</definedName>
    <definedName name="_xlnm.Print_Area" localSheetId="7">'Приложение 9'!$A$1:$H$28</definedName>
  </definedNames>
  <calcPr fullCalcOnLoad="1"/>
</workbook>
</file>

<file path=xl/sharedStrings.xml><?xml version="1.0" encoding="utf-8"?>
<sst xmlns="http://schemas.openxmlformats.org/spreadsheetml/2006/main" count="787" uniqueCount="247">
  <si>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</si>
  <si>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</si>
  <si>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</si>
  <si>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</si>
  <si>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</si>
  <si>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</si>
  <si>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</si>
  <si>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</si>
  <si>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</si>
  <si>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</si>
  <si>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</si>
  <si>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</si>
  <si>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</si>
  <si>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</si>
  <si>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</si>
  <si>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</si>
  <si>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</si>
  <si>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</si>
  <si>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</si>
  <si>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</si>
  <si>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</si>
  <si>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</si>
  <si>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</si>
  <si>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</si>
  <si>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</si>
  <si>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</si>
  <si>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</si>
  <si>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</si>
  <si>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</si>
  <si>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</si>
  <si>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</si>
  <si>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</si>
  <si>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</si>
  <si>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</si>
  <si>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</si>
  <si>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</si>
  <si>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</si>
  <si>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</si>
  <si>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</si>
  <si>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</si>
  <si>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</si>
  <si>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</si>
  <si>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</si>
  <si>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</si>
  <si>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</si>
  <si>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</si>
  <si>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</si>
  <si>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</si>
  <si>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</si>
  <si>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</si>
  <si>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</si>
  <si>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</si>
  <si>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</si>
  <si>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</si>
  <si>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</si>
  <si>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</si>
  <si>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</si>
  <si>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</si>
  <si>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</si>
  <si>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</si>
  <si>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</si>
  <si>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</si>
  <si>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</si>
  <si>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</si>
  <si>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</si>
  <si>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</si>
  <si>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</si>
  <si>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</si>
  <si>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</si>
  <si>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</si>
  <si>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</si>
  <si>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</si>
  <si>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</si>
  <si>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</si>
  <si>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</si>
  <si>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</si>
  <si>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</si>
  <si>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</si>
  <si>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</si>
  <si>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</si>
  <si>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</si>
  <si>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</si>
  <si>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</si>
  <si>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</si>
  <si>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</si>
  <si>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</si>
  <si>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</si>
  <si>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</si>
  <si>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</si>
  <si>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</si>
  <si>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</si>
  <si>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</si>
  <si>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</si>
  <si>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</si>
  <si>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</si>
  <si>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</si>
  <si>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</si>
  <si>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</si>
  <si>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</si>
  <si>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</si>
  <si>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</si>
  <si>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</si>
  <si>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</si>
  <si>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</si>
  <si>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</si>
  <si>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</si>
  <si>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</si>
  <si>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</si>
  <si>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</si>
  <si>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</si>
  <si>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</si>
  <si>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</si>
  <si>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</si>
  <si>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</si>
  <si>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</si>
  <si>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</si>
  <si>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</si>
  <si>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</si>
  <si>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</si>
  <si>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</si>
  <si>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</si>
  <si>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</si>
  <si>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</si>
  <si>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</si>
  <si>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</si>
  <si>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</si>
  <si>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</si>
  <si>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</si>
  <si>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</si>
  <si>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</si>
  <si>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</si>
  <si>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</si>
  <si>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</si>
  <si>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</si>
  <si>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</si>
  <si>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</si>
  <si>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</si>
  <si>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</si>
  <si>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</si>
  <si>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</si>
  <si>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</si>
  <si>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</si>
  <si>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</si>
  <si>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</si>
  <si>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</si>
  <si>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</si>
  <si>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</si>
  <si>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</si>
  <si>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</si>
  <si>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</si>
  <si>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</si>
  <si>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</si>
  <si>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</si>
  <si>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</si>
  <si>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</si>
  <si>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</si>
  <si>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</si>
  <si>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</si>
  <si>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</si>
  <si>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</si>
  <si>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</si>
  <si>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</si>
  <si>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</si>
  <si>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</si>
  <si>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</si>
  <si>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</si>
  <si>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</si>
  <si>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</si>
  <si>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</si>
  <si>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</si>
  <si>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</si>
  <si>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</si>
  <si>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</si>
  <si>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</si>
  <si>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</si>
  <si>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</si>
  <si>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</si>
  <si>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</si>
  <si>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</si>
  <si>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</si>
  <si>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</si>
  <si>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</si>
  <si>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</si>
  <si>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</si>
  <si>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</si>
  <si>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</si>
  <si>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</si>
  <si>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</si>
  <si>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</si>
  <si>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</si>
  <si>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</si>
  <si>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</si>
  <si>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</si>
  <si>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</si>
  <si>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</si>
  <si>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</si>
  <si>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</si>
  <si>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</si>
  <si>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</si>
  <si>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</si>
  <si>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</si>
  <si>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</si>
  <si>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</si>
  <si>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</si>
  <si>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</si>
  <si>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</si>
  <si>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</si>
  <si>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</si>
  <si>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</si>
  <si>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</si>
  <si>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</si>
  <si>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</si>
  <si>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</si>
  <si>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</si>
  <si>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</si>
  <si>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</si>
  <si>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</si>
  <si>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</si>
  <si>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</si>
  <si>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</si>
  <si>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</si>
  <si>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С 01 октября 2017г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плату за технологическое присоединение не включаются расходы, связанные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</si>
  <si>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на 2019 год</t>
  </si>
  <si>
    <t>по временной схеме *</t>
  </si>
  <si>
    <t>Выполнение сетевой организацией мероприятий, связанных со строительством "последней мили"**</t>
  </si>
  <si>
    <t>Приложение 8.2 к приказу / Приложение № 2</t>
  </si>
  <si>
    <t>Приложение 8.3 к приказу / Приложение № 3</t>
  </si>
  <si>
    <t>Приложения 8.4 к приказу / Приложение № 4</t>
  </si>
  <si>
    <t>Приложения 8.5 к приказу / Приложение № 5</t>
  </si>
  <si>
    <t>Приложения 8.6 к приказу / Приложение № 6</t>
  </si>
  <si>
    <t>Приложения 8.7 к приказу / Приложение № 7</t>
  </si>
  <si>
    <t>Приложения 8.8 к приказу / Приложение № 8</t>
  </si>
  <si>
    <t>Приложения 8.9 к приказу / Приложение № 9</t>
  </si>
  <si>
    <t>АО "ВМЭС" на 2019 год</t>
  </si>
  <si>
    <t>Акционерное общество "Волгоградские межрайонные электрические сети"</t>
  </si>
  <si>
    <t>АО "ВМЭС"</t>
  </si>
  <si>
    <t>400017, Россия, Волгоград, ул.им. Адмирала Ушакова, 11, офис 201</t>
  </si>
  <si>
    <t xml:space="preserve">office@ao-vmes.ru </t>
  </si>
  <si>
    <t xml:space="preserve">Кушнеров Анатолий Валерьевич </t>
  </si>
  <si>
    <t>(8442) 55-01-24</t>
  </si>
  <si>
    <t>(8442) 29-25-85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</si>
  <si>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АО "ВМЭС"</t>
  </si>
  <si>
    <t>РАСЧЕТ
необходимой валовой выручки на технологическое присоединение
АО "ВМЭС"</t>
  </si>
  <si>
    <t>* Информация не заполнятется  в связи с регистрацией АО "ВМЭС" 05.04.2018</t>
  </si>
  <si>
    <t>-</t>
  </si>
  <si>
    <t>*В соответствии с приказом ФАС России от 29.08.2017 № 1135/17 "Об утверждении методических указаний по определению размера платы за технологическое присоединение к электрическим сетям" форматы Приложений 3-5 (за исключением плановых выпадающих доходов по технологическому присоединению) не заполняются</t>
  </si>
  <si>
    <t>Данные представлены оперативно на 10.10.2018г.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</si>
</sst>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 style="thin"/>
      <top style="dashed"/>
      <bottom style="dott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ott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0" borderId="9" applyNumberFormat="0" applyFill="0" applyAlignment="0" applyProtection="0"/>
    <xf numFmtId="0" fontId="10" fillId="0" borderId="0">
      <alignment/>
      <protection/>
    </xf>
    <xf numFmtId="0" fontId="5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0" fontId="57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3">
      <alignment/>
      <protection/>
    </xf>
    <xf numFmtId="0" fontId="14" fillId="0" borderId="0" xfId="63" applyFont="1">
      <alignment/>
      <protection/>
    </xf>
    <xf numFmtId="0" fontId="6" fillId="0" borderId="0" xfId="63" applyFill="1">
      <alignment/>
      <protection/>
    </xf>
    <xf numFmtId="0" fontId="11" fillId="0" borderId="0" xfId="63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5" fillId="0" borderId="0" xfId="64" applyFont="1" applyAlignment="1">
      <alignment/>
      <protection/>
    </xf>
    <xf numFmtId="0" fontId="15" fillId="0" borderId="0" xfId="64" applyFont="1" applyAlignment="1">
      <alignment horizontal="center"/>
      <protection/>
    </xf>
    <xf numFmtId="0" fontId="6" fillId="0" borderId="0" xfId="63" applyAlignment="1">
      <alignment horizontal="center" vertical="center"/>
      <protection/>
    </xf>
    <xf numFmtId="0" fontId="16" fillId="0" borderId="0" xfId="63" applyFont="1">
      <alignment/>
      <protection/>
    </xf>
    <xf numFmtId="0" fontId="20" fillId="0" borderId="0" xfId="0" applyFont="1" applyBorder="1" applyAlignment="1">
      <alignment horizontal="center" wrapText="1"/>
    </xf>
    <xf numFmtId="0" fontId="15" fillId="0" borderId="0" xfId="64" applyFont="1" applyAlignment="1">
      <alignment horizontal="center" vertical="center" wrapText="1"/>
      <protection/>
    </xf>
    <xf numFmtId="0" fontId="6" fillId="0" borderId="0" xfId="63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4" applyNumberFormat="1" applyFont="1" applyBorder="1" applyAlignment="1">
      <alignment horizontal="center"/>
      <protection/>
    </xf>
    <xf numFmtId="49" fontId="4" fillId="0" borderId="10" xfId="64" applyNumberFormat="1" applyFont="1" applyBorder="1" applyAlignment="1">
      <alignment horizontal="center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49" fontId="3" fillId="0" borderId="12" xfId="64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4" applyFont="1" applyBorder="1" applyAlignment="1">
      <alignment horizontal="left" wrapText="1"/>
      <protection/>
    </xf>
    <xf numFmtId="0" fontId="4" fillId="0" borderId="10" xfId="64" applyFont="1" applyBorder="1" applyAlignment="1">
      <alignment horizontal="left" wrapText="1"/>
      <protection/>
    </xf>
    <xf numFmtId="0" fontId="4" fillId="0" borderId="10" xfId="64" applyFont="1" applyBorder="1" applyAlignment="1">
      <alignment vertical="justify" wrapText="1"/>
      <protection/>
    </xf>
    <xf numFmtId="49" fontId="4" fillId="0" borderId="10" xfId="64" applyNumberFormat="1" applyFont="1" applyBorder="1" applyAlignment="1">
      <alignment horizontal="left" wrapText="1"/>
      <protection/>
    </xf>
    <xf numFmtId="0" fontId="3" fillId="0" borderId="10" xfId="64" applyFont="1" applyBorder="1" applyAlignment="1">
      <alignment horizontal="left" wrapText="1"/>
      <protection/>
    </xf>
    <xf numFmtId="0" fontId="3" fillId="0" borderId="11" xfId="64" applyFont="1" applyBorder="1" applyAlignment="1">
      <alignment horizontal="left" wrapText="1"/>
      <protection/>
    </xf>
    <xf numFmtId="0" fontId="11" fillId="0" borderId="0" xfId="63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62" applyFont="1" applyFill="1" applyAlignment="1">
      <alignment horizontal="right" vertical="center" wrapText="1"/>
      <protection/>
    </xf>
    <xf numFmtId="3" fontId="1" fillId="32" borderId="23" xfId="0" applyNumberFormat="1" applyFont="1" applyFill="1" applyBorder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6" fillId="0" borderId="0" xfId="63" applyAlignment="1">
      <alignment horizontal="center"/>
      <protection/>
    </xf>
    <xf numFmtId="0" fontId="5" fillId="0" borderId="0" xfId="64" applyFont="1" applyAlignment="1">
      <alignment horizontal="right"/>
      <protection/>
    </xf>
    <xf numFmtId="3" fontId="2" fillId="32" borderId="13" xfId="63" applyNumberFormat="1" applyFont="1" applyFill="1" applyBorder="1" applyAlignment="1">
      <alignment horizontal="left" vertical="center" wrapText="1"/>
      <protection/>
    </xf>
    <xf numFmtId="4" fontId="2" fillId="32" borderId="24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169" fontId="3" fillId="32" borderId="25" xfId="64" applyNumberFormat="1" applyFont="1" applyFill="1" applyBorder="1" applyAlignment="1">
      <alignment horizontal="center"/>
      <protection/>
    </xf>
    <xf numFmtId="195" fontId="21" fillId="32" borderId="26" xfId="76" applyNumberFormat="1" applyFont="1" applyFill="1" applyBorder="1" applyAlignment="1">
      <alignment horizontal="center" vertical="center" wrapText="1"/>
    </xf>
    <xf numFmtId="195" fontId="21" fillId="32" borderId="27" xfId="76" applyNumberFormat="1" applyFont="1" applyFill="1" applyBorder="1" applyAlignment="1">
      <alignment horizontal="center" vertical="center" wrapText="1"/>
    </xf>
    <xf numFmtId="169" fontId="4" fillId="32" borderId="26" xfId="64" applyNumberFormat="1" applyFont="1" applyFill="1" applyBorder="1" applyAlignment="1">
      <alignment horizontal="center"/>
      <protection/>
    </xf>
    <xf numFmtId="169" fontId="4" fillId="32" borderId="27" xfId="64" applyNumberFormat="1" applyFont="1" applyFill="1" applyBorder="1" applyAlignment="1">
      <alignment horizontal="center"/>
      <protection/>
    </xf>
    <xf numFmtId="195" fontId="21" fillId="32" borderId="26" xfId="79" applyNumberFormat="1" applyFont="1" applyFill="1" applyBorder="1" applyAlignment="1">
      <alignment horizontal="center" vertical="center" wrapText="1"/>
    </xf>
    <xf numFmtId="195" fontId="21" fillId="32" borderId="27" xfId="79" applyNumberFormat="1" applyFont="1" applyFill="1" applyBorder="1" applyAlignment="1">
      <alignment horizontal="center" vertical="center" wrapText="1"/>
    </xf>
    <xf numFmtId="175" fontId="21" fillId="32" borderId="26" xfId="76" applyFont="1" applyFill="1" applyBorder="1" applyAlignment="1">
      <alignment horizontal="center" vertical="center" wrapText="1"/>
    </xf>
    <xf numFmtId="169" fontId="3" fillId="32" borderId="28" xfId="64" applyNumberFormat="1" applyFont="1" applyFill="1" applyBorder="1" applyAlignment="1">
      <alignment horizontal="center" vertical="center"/>
      <protection/>
    </xf>
    <xf numFmtId="169" fontId="3" fillId="32" borderId="29" xfId="64" applyNumberFormat="1" applyFont="1" applyFill="1" applyBorder="1" applyAlignment="1">
      <alignment horizontal="center" vertical="center"/>
      <protection/>
    </xf>
    <xf numFmtId="3" fontId="1" fillId="32" borderId="13" xfId="0" applyNumberFormat="1" applyFont="1" applyFill="1" applyBorder="1" applyAlignment="1">
      <alignment vertical="center" wrapText="1"/>
    </xf>
    <xf numFmtId="169" fontId="3" fillId="32" borderId="30" xfId="64" applyNumberFormat="1" applyFont="1" applyFill="1" applyBorder="1" applyAlignment="1">
      <alignment horizontal="center"/>
      <protection/>
    </xf>
    <xf numFmtId="169" fontId="3" fillId="32" borderId="31" xfId="64" applyNumberFormat="1" applyFont="1" applyFill="1" applyBorder="1" applyAlignment="1">
      <alignment horizontal="center"/>
      <protection/>
    </xf>
    <xf numFmtId="195" fontId="3" fillId="32" borderId="26" xfId="7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34" xfId="64" applyNumberFormat="1" applyFont="1" applyBorder="1" applyAlignment="1">
      <alignment horizontal="center"/>
      <protection/>
    </xf>
    <xf numFmtId="169" fontId="3" fillId="32" borderId="35" xfId="64" applyNumberFormat="1" applyFont="1" applyFill="1" applyBorder="1" applyAlignment="1">
      <alignment horizontal="center"/>
      <protection/>
    </xf>
    <xf numFmtId="0" fontId="4" fillId="0" borderId="34" xfId="64" applyFont="1" applyBorder="1" applyAlignment="1">
      <alignment horizontal="left" wrapText="1"/>
      <protection/>
    </xf>
    <xf numFmtId="0" fontId="17" fillId="0" borderId="0" xfId="62" applyFont="1" applyFill="1" applyAlignment="1">
      <alignment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vertical="center" wrapText="1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4" fillId="32" borderId="24" xfId="63" applyFont="1" applyFill="1" applyBorder="1" applyAlignment="1">
      <alignment horizontal="center" vertical="center" wrapText="1"/>
      <protection/>
    </xf>
    <xf numFmtId="0" fontId="4" fillId="32" borderId="13" xfId="63" applyFont="1" applyFill="1" applyBorder="1" applyAlignment="1">
      <alignment horizont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3" fontId="3" fillId="0" borderId="13" xfId="63" applyNumberFormat="1" applyFont="1" applyFill="1" applyBorder="1" applyAlignment="1">
      <alignment horizontal="left" vertical="center" wrapText="1"/>
      <protection/>
    </xf>
    <xf numFmtId="175" fontId="3" fillId="32" borderId="13" xfId="76" applyFont="1" applyFill="1" applyBorder="1" applyAlignment="1">
      <alignment horizontal="center" vertical="center" wrapText="1"/>
    </xf>
    <xf numFmtId="175" fontId="4" fillId="32" borderId="24" xfId="76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175" fontId="3" fillId="32" borderId="24" xfId="76" applyFont="1" applyFill="1" applyBorder="1" applyAlignment="1">
      <alignment horizontal="center" vertical="center" wrapText="1"/>
    </xf>
    <xf numFmtId="0" fontId="4" fillId="0" borderId="13" xfId="63" applyFont="1" applyFill="1" applyBorder="1" applyAlignment="1">
      <alignment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175" fontId="4" fillId="32" borderId="13" xfId="76" applyFont="1" applyFill="1" applyBorder="1" applyAlignment="1">
      <alignment horizontal="center" vertical="center" wrapText="1"/>
    </xf>
    <xf numFmtId="3" fontId="4" fillId="0" borderId="13" xfId="63" applyNumberFormat="1" applyFont="1" applyFill="1" applyBorder="1" applyAlignment="1">
      <alignment horizontal="left" vertical="center" wrapText="1"/>
      <protection/>
    </xf>
    <xf numFmtId="49" fontId="4" fillId="0" borderId="13" xfId="62" applyNumberFormat="1" applyFont="1" applyFill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175" fontId="4" fillId="32" borderId="15" xfId="76" applyFont="1" applyFill="1" applyBorder="1" applyAlignment="1">
      <alignment horizontal="center" vertical="center" wrapText="1"/>
    </xf>
    <xf numFmtId="175" fontId="4" fillId="32" borderId="36" xfId="76" applyFont="1" applyFill="1" applyBorder="1" applyAlignment="1">
      <alignment horizontal="center" vertical="center" wrapText="1"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175" fontId="4" fillId="32" borderId="17" xfId="76" applyFont="1" applyFill="1" applyBorder="1" applyAlignment="1">
      <alignment horizontal="center" vertical="center" wrapText="1"/>
    </xf>
    <xf numFmtId="175" fontId="4" fillId="32" borderId="37" xfId="76" applyFont="1" applyFill="1" applyBorder="1" applyAlignment="1">
      <alignment horizontal="center" vertical="center" wrapText="1"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175" fontId="4" fillId="32" borderId="19" xfId="76" applyFont="1" applyFill="1" applyBorder="1" applyAlignment="1">
      <alignment horizontal="center" vertical="center" wrapText="1"/>
    </xf>
    <xf numFmtId="175" fontId="4" fillId="32" borderId="38" xfId="76" applyFont="1" applyFill="1" applyBorder="1" applyAlignment="1">
      <alignment horizontal="center" vertical="center" wrapText="1"/>
    </xf>
    <xf numFmtId="3" fontId="4" fillId="0" borderId="15" xfId="63" applyNumberFormat="1" applyFont="1" applyFill="1" applyBorder="1" applyAlignment="1">
      <alignment horizontal="left" vertical="center" wrapText="1"/>
      <protection/>
    </xf>
    <xf numFmtId="49" fontId="4" fillId="0" borderId="15" xfId="62" applyNumberFormat="1" applyFont="1" applyFill="1" applyBorder="1" applyAlignment="1">
      <alignment horizontal="center" vertical="center" wrapText="1"/>
      <protection/>
    </xf>
    <xf numFmtId="49" fontId="4" fillId="0" borderId="17" xfId="62" applyNumberFormat="1" applyFont="1" applyFill="1" applyBorder="1" applyAlignment="1">
      <alignment horizontal="center" vertical="center" wrapText="1"/>
      <protection/>
    </xf>
    <xf numFmtId="49" fontId="4" fillId="0" borderId="19" xfId="62" applyNumberFormat="1" applyFont="1" applyFill="1" applyBorder="1" applyAlignment="1">
      <alignment horizontal="center" vertical="center" wrapText="1"/>
      <protection/>
    </xf>
    <xf numFmtId="49" fontId="4" fillId="0" borderId="15" xfId="63" applyNumberFormat="1" applyFont="1" applyFill="1" applyBorder="1" applyAlignment="1">
      <alignment horizontal="center" vertical="center" wrapText="1"/>
      <protection/>
    </xf>
    <xf numFmtId="49" fontId="4" fillId="0" borderId="17" xfId="63" applyNumberFormat="1" applyFont="1" applyFill="1" applyBorder="1" applyAlignment="1">
      <alignment horizontal="center" vertical="center" wrapText="1"/>
      <protection/>
    </xf>
    <xf numFmtId="49" fontId="4" fillId="0" borderId="19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right" vertical="top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0" xfId="63" applyFont="1" applyAlignment="1">
      <alignment horizontal="right" vertical="top"/>
      <protection/>
    </xf>
    <xf numFmtId="0" fontId="0" fillId="0" borderId="32" xfId="0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  <xf numFmtId="2" fontId="0" fillId="0" borderId="40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63" applyFont="1" applyAlignment="1">
      <alignment horizontal="left" wrapText="1"/>
      <protection/>
    </xf>
    <xf numFmtId="0" fontId="1" fillId="32" borderId="13" xfId="0" applyFont="1" applyFill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3" fontId="1" fillId="32" borderId="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2" fillId="32" borderId="41" xfId="0" applyNumberFormat="1" applyFont="1" applyFill="1" applyBorder="1" applyAlignment="1">
      <alignment horizontal="center" vertical="center" wrapText="1"/>
    </xf>
    <xf numFmtId="4" fontId="1" fillId="32" borderId="4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vertical="center" wrapText="1"/>
    </xf>
    <xf numFmtId="4" fontId="1" fillId="32" borderId="27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3" fontId="1" fillId="32" borderId="41" xfId="0" applyNumberFormat="1" applyFont="1" applyFill="1" applyBorder="1" applyAlignment="1">
      <alignment horizontal="center" vertical="center" wrapText="1"/>
    </xf>
    <xf numFmtId="3" fontId="1" fillId="32" borderId="42" xfId="0" applyNumberFormat="1" applyFont="1" applyFill="1" applyBorder="1" applyAlignment="1">
      <alignment horizontal="center" vertical="center" wrapText="1"/>
    </xf>
    <xf numFmtId="3" fontId="1" fillId="32" borderId="43" xfId="0" applyNumberFormat="1" applyFont="1" applyFill="1" applyBorder="1" applyAlignment="1">
      <alignment horizontal="center" vertical="center" wrapText="1"/>
    </xf>
    <xf numFmtId="3" fontId="1" fillId="32" borderId="44" xfId="0" applyNumberFormat="1" applyFont="1" applyFill="1" applyBorder="1" applyAlignment="1">
      <alignment horizontal="center" vertical="center" wrapText="1"/>
    </xf>
    <xf numFmtId="3" fontId="1" fillId="32" borderId="45" xfId="0" applyNumberFormat="1" applyFont="1" applyFill="1" applyBorder="1" applyAlignment="1">
      <alignment horizontal="center" vertical="center" wrapText="1"/>
    </xf>
    <xf numFmtId="3" fontId="1" fillId="32" borderId="46" xfId="0" applyNumberFormat="1" applyFont="1" applyFill="1" applyBorder="1" applyAlignment="1">
      <alignment horizontal="center" vertical="center" wrapText="1"/>
    </xf>
    <xf numFmtId="0" fontId="0" fillId="32" borderId="46" xfId="0" applyFill="1" applyBorder="1" applyAlignment="1">
      <alignment/>
    </xf>
    <xf numFmtId="3" fontId="1" fillId="32" borderId="47" xfId="0" applyNumberFormat="1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3" fontId="1" fillId="32" borderId="49" xfId="0" applyNumberFormat="1" applyFont="1" applyFill="1" applyBorder="1" applyAlignment="1">
      <alignment horizontal="center" vertical="center" wrapText="1"/>
    </xf>
    <xf numFmtId="3" fontId="1" fillId="32" borderId="50" xfId="0" applyNumberFormat="1" applyFont="1" applyFill="1" applyBorder="1" applyAlignment="1">
      <alignment horizontal="center" vertical="center" wrapText="1"/>
    </xf>
    <xf numFmtId="3" fontId="1" fillId="32" borderId="51" xfId="0" applyNumberFormat="1" applyFont="1" applyFill="1" applyBorder="1" applyAlignment="1">
      <alignment horizontal="center" vertical="center" wrapText="1"/>
    </xf>
    <xf numFmtId="3" fontId="1" fillId="32" borderId="52" xfId="0" applyNumberFormat="1" applyFont="1" applyFill="1" applyBorder="1" applyAlignment="1">
      <alignment horizontal="center" vertical="center" wrapText="1"/>
    </xf>
    <xf numFmtId="3" fontId="1" fillId="32" borderId="35" xfId="0" applyNumberFormat="1" applyFont="1" applyFill="1" applyBorder="1" applyAlignment="1">
      <alignment horizontal="center" vertical="center" wrapText="1"/>
    </xf>
    <xf numFmtId="0" fontId="0" fillId="32" borderId="49" xfId="0" applyFill="1" applyBorder="1" applyAlignment="1">
      <alignment/>
    </xf>
    <xf numFmtId="0" fontId="0" fillId="32" borderId="53" xfId="0" applyFill="1" applyBorder="1" applyAlignment="1">
      <alignment/>
    </xf>
    <xf numFmtId="3" fontId="1" fillId="32" borderId="54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0" xfId="63" applyAlignment="1">
      <alignment horizontal="right"/>
      <protection/>
    </xf>
    <xf numFmtId="0" fontId="0" fillId="0" borderId="0" xfId="0" applyAlignment="1">
      <alignment wrapText="1"/>
    </xf>
    <xf numFmtId="0" fontId="2" fillId="0" borderId="0" xfId="63" applyFont="1" applyAlignment="1">
      <alignment wrapText="1"/>
      <protection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6" fillId="0" borderId="0" xfId="63" applyBorder="1">
      <alignment/>
      <protection/>
    </xf>
    <xf numFmtId="0" fontId="0" fillId="0" borderId="0" xfId="0" applyBorder="1" applyAlignment="1">
      <alignment wrapText="1"/>
    </xf>
    <xf numFmtId="0" fontId="58" fillId="0" borderId="0" xfId="61" applyFont="1">
      <alignment/>
      <protection/>
    </xf>
    <xf numFmtId="0" fontId="6" fillId="32" borderId="0" xfId="63" applyFill="1">
      <alignment/>
      <protection/>
    </xf>
    <xf numFmtId="169" fontId="3" fillId="32" borderId="27" xfId="64" applyNumberFormat="1" applyFont="1" applyFill="1" applyBorder="1" applyAlignment="1">
      <alignment horizontal="center" vertical="center"/>
      <protection/>
    </xf>
    <xf numFmtId="0" fontId="2" fillId="33" borderId="0" xfId="63" applyFont="1" applyFill="1" applyAlignment="1">
      <alignment wrapText="1"/>
      <protection/>
    </xf>
    <xf numFmtId="0" fontId="0" fillId="33" borderId="0" xfId="0" applyFill="1" applyAlignment="1">
      <alignment wrapText="1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3" fillId="0" borderId="0" xfId="43" applyFont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0" xfId="63" applyFont="1" applyFill="1" applyAlignment="1">
      <alignment horizontal="left" wrapText="1"/>
      <protection/>
    </xf>
    <xf numFmtId="0" fontId="0" fillId="33" borderId="0" xfId="0" applyFill="1" applyAlignment="1">
      <alignment horizontal="left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9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7" fillId="0" borderId="0" xfId="62" applyFont="1" applyFill="1" applyAlignment="1">
      <alignment horizontal="righ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0" xfId="62" applyFont="1" applyFill="1" applyAlignment="1">
      <alignment horizontal="right" vertical="center" wrapText="1"/>
      <protection/>
    </xf>
    <xf numFmtId="4" fontId="2" fillId="32" borderId="24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63" applyFont="1" applyAlignment="1">
      <alignment horizontal="left"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4" fontId="1" fillId="32" borderId="40" xfId="0" applyNumberFormat="1" applyFont="1" applyFill="1" applyBorder="1" applyAlignment="1">
      <alignment horizontal="center" vertical="center" wrapText="1"/>
    </xf>
    <xf numFmtId="0" fontId="4" fillId="0" borderId="0" xfId="63" applyFont="1" applyAlignment="1">
      <alignment horizontal="left" wrapText="1"/>
      <protection/>
    </xf>
    <xf numFmtId="0" fontId="4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horizontal="center" wrapText="1"/>
    </xf>
    <xf numFmtId="0" fontId="3" fillId="0" borderId="0" xfId="63" applyFont="1" applyFill="1" applyAlignment="1">
      <alignment horizontal="center" wrapText="1"/>
      <protection/>
    </xf>
    <xf numFmtId="0" fontId="6" fillId="33" borderId="60" xfId="63" applyFill="1" applyBorder="1" applyAlignment="1">
      <alignment wrapText="1"/>
      <protection/>
    </xf>
    <xf numFmtId="0" fontId="0" fillId="33" borderId="60" xfId="0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4" fillId="0" borderId="61" xfId="64" applyFont="1" applyBorder="1" applyAlignment="1">
      <alignment horizontal="center" vertical="center" wrapText="1"/>
      <protection/>
    </xf>
    <xf numFmtId="0" fontId="4" fillId="0" borderId="62" xfId="64" applyFont="1" applyBorder="1" applyAlignment="1">
      <alignment horizontal="center" vertical="center" wrapText="1"/>
      <protection/>
    </xf>
    <xf numFmtId="0" fontId="21" fillId="0" borderId="0" xfId="63" applyFont="1" applyFill="1" applyAlignment="1">
      <alignment horizontal="center" vertical="center" wrapText="1"/>
      <protection/>
    </xf>
    <xf numFmtId="0" fontId="4" fillId="0" borderId="63" xfId="64" applyFont="1" applyBorder="1" applyAlignment="1">
      <alignment horizontal="center" vertical="center" wrapText="1"/>
      <protection/>
    </xf>
    <xf numFmtId="0" fontId="4" fillId="0" borderId="64" xfId="64" applyFont="1" applyBorder="1" applyAlignment="1">
      <alignment horizontal="center" vertical="center" wrapText="1"/>
      <protection/>
    </xf>
    <xf numFmtId="0" fontId="4" fillId="0" borderId="65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</cellXfs>
  <cellStyles count="68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_! СВОД калькуляция 2010 (с занесением данных от ЦФО) испр 24.11.09" xfId="62"/>
    <cellStyle name="Обычный_Приложение 1" xfId="63"/>
    <cellStyle name="Обычный_Смета  по методике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ормула_GRES.2007.5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4" max="4" width="5.875" style="0" customWidth="1"/>
    <col min="9" max="9" width="41.125" style="0" customWidth="1"/>
  </cols>
  <sheetData>
    <row r="1" spans="1:9" ht="12.75">
      <c r="A1" s="2"/>
      <c r="B1" s="2"/>
      <c r="C1" s="2"/>
      <c r="D1" s="2"/>
      <c r="E1" s="2"/>
      <c r="F1" s="248" t="s">
        <v>225</v>
      </c>
      <c r="G1" s="248"/>
      <c r="H1" s="248"/>
      <c r="I1" s="248"/>
    </row>
    <row r="2" spans="1:9" ht="31.5" customHeight="1">
      <c r="A2" s="2"/>
      <c r="B2" s="2"/>
      <c r="C2" s="2"/>
      <c r="D2" s="2"/>
      <c r="E2" s="2"/>
      <c r="F2" s="245" t="s">
        <v>98</v>
      </c>
      <c r="G2" s="245"/>
      <c r="H2" s="245"/>
      <c r="I2" s="245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46" t="s">
        <v>99</v>
      </c>
      <c r="B6" s="246"/>
      <c r="C6" s="246"/>
      <c r="D6" s="246"/>
      <c r="E6" s="246"/>
      <c r="F6" s="246"/>
      <c r="G6" s="246"/>
      <c r="H6" s="246"/>
      <c r="I6" s="246"/>
    </row>
    <row r="7" spans="1:9" ht="18.75">
      <c r="A7" s="246" t="s">
        <v>100</v>
      </c>
      <c r="B7" s="246"/>
      <c r="C7" s="246"/>
      <c r="D7" s="246"/>
      <c r="E7" s="246"/>
      <c r="F7" s="246"/>
      <c r="G7" s="246"/>
      <c r="H7" s="246"/>
      <c r="I7" s="246"/>
    </row>
    <row r="8" spans="1:9" ht="18.75" customHeight="1">
      <c r="A8" s="247" t="s">
        <v>233</v>
      </c>
      <c r="B8" s="247"/>
      <c r="C8" s="247"/>
      <c r="D8" s="247"/>
      <c r="E8" s="247"/>
      <c r="F8" s="247"/>
      <c r="G8" s="247"/>
      <c r="H8" s="247"/>
      <c r="I8" s="247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61" t="s">
        <v>101</v>
      </c>
      <c r="B11" s="59"/>
      <c r="C11" s="59"/>
      <c r="D11" s="60"/>
      <c r="E11" s="242" t="s">
        <v>234</v>
      </c>
      <c r="F11" s="242"/>
      <c r="G11" s="242"/>
      <c r="H11" s="242"/>
      <c r="I11" s="242"/>
    </row>
    <row r="12" spans="1:9" ht="18.75">
      <c r="A12" s="5"/>
      <c r="B12" s="5"/>
      <c r="C12" s="5"/>
      <c r="D12" s="5"/>
      <c r="E12" s="24"/>
      <c r="F12" s="24"/>
      <c r="G12" s="24"/>
      <c r="H12" s="24"/>
      <c r="I12" s="24"/>
    </row>
    <row r="13" spans="1:9" ht="18.75">
      <c r="A13" s="59" t="s">
        <v>102</v>
      </c>
      <c r="B13" s="59"/>
      <c r="C13" s="59"/>
      <c r="D13" s="60"/>
      <c r="E13" s="240" t="s">
        <v>235</v>
      </c>
      <c r="F13" s="240"/>
      <c r="G13" s="240"/>
      <c r="H13" s="240"/>
      <c r="I13" s="240"/>
    </row>
    <row r="14" spans="1:9" ht="18.75">
      <c r="A14" s="5"/>
      <c r="B14" s="5"/>
      <c r="C14" s="5"/>
      <c r="D14" s="5"/>
      <c r="E14" s="24"/>
      <c r="F14" s="24"/>
      <c r="G14" s="24"/>
      <c r="H14" s="24"/>
      <c r="I14" s="24"/>
    </row>
    <row r="15" spans="1:9" ht="15.75">
      <c r="A15" s="241" t="s">
        <v>103</v>
      </c>
      <c r="B15" s="241"/>
      <c r="C15" s="241"/>
      <c r="D15" s="241"/>
      <c r="E15" s="240" t="s">
        <v>236</v>
      </c>
      <c r="F15" s="240" t="s">
        <v>236</v>
      </c>
      <c r="G15" s="240" t="s">
        <v>236</v>
      </c>
      <c r="H15" s="240" t="s">
        <v>236</v>
      </c>
      <c r="I15" s="240" t="s">
        <v>236</v>
      </c>
    </row>
    <row r="16" spans="1:9" ht="18.75">
      <c r="A16" s="5"/>
      <c r="B16" s="5"/>
      <c r="C16" s="5"/>
      <c r="D16" s="5"/>
      <c r="E16" s="24"/>
      <c r="F16" s="24"/>
      <c r="G16" s="24"/>
      <c r="H16" s="24"/>
      <c r="I16" s="24"/>
    </row>
    <row r="17" spans="1:9" ht="15.75">
      <c r="A17" s="241" t="s">
        <v>104</v>
      </c>
      <c r="B17" s="241"/>
      <c r="C17" s="241"/>
      <c r="D17" s="241"/>
      <c r="E17" s="240" t="s">
        <v>236</v>
      </c>
      <c r="F17" s="240" t="s">
        <v>236</v>
      </c>
      <c r="G17" s="240" t="s">
        <v>236</v>
      </c>
      <c r="H17" s="240" t="s">
        <v>236</v>
      </c>
      <c r="I17" s="240" t="s">
        <v>236</v>
      </c>
    </row>
    <row r="18" spans="1:10" ht="18.75">
      <c r="A18" s="5"/>
      <c r="B18" s="5"/>
      <c r="C18" s="5"/>
      <c r="D18" s="5"/>
      <c r="E18" s="24"/>
      <c r="F18" s="24"/>
      <c r="G18" s="24"/>
      <c r="H18" s="24"/>
      <c r="I18" s="24"/>
      <c r="J18" s="47"/>
    </row>
    <row r="19" spans="1:9" ht="15.75">
      <c r="A19" s="241" t="s">
        <v>105</v>
      </c>
      <c r="B19" s="241"/>
      <c r="C19" s="241"/>
      <c r="D19" s="241"/>
      <c r="E19" s="240">
        <v>3459076049</v>
      </c>
      <c r="F19" s="240">
        <v>3459076049</v>
      </c>
      <c r="G19" s="240">
        <v>3459076049</v>
      </c>
      <c r="H19" s="240">
        <v>3459076049</v>
      </c>
      <c r="I19" s="240">
        <v>3459076049</v>
      </c>
    </row>
    <row r="20" spans="1:9" ht="18.75">
      <c r="A20" s="5"/>
      <c r="B20" s="5"/>
      <c r="C20" s="5"/>
      <c r="D20" s="5"/>
      <c r="E20" s="24"/>
      <c r="F20" s="24"/>
      <c r="G20" s="24"/>
      <c r="H20" s="24"/>
      <c r="I20" s="24"/>
    </row>
    <row r="21" spans="1:9" ht="15.75">
      <c r="A21" s="241" t="s">
        <v>106</v>
      </c>
      <c r="B21" s="241"/>
      <c r="C21" s="241"/>
      <c r="D21" s="241"/>
      <c r="E21" s="240">
        <v>345901001</v>
      </c>
      <c r="F21" s="240">
        <v>345901001</v>
      </c>
      <c r="G21" s="240">
        <v>345901001</v>
      </c>
      <c r="H21" s="240">
        <v>345901001</v>
      </c>
      <c r="I21" s="240">
        <v>345901001</v>
      </c>
    </row>
    <row r="22" spans="1:9" ht="18.75">
      <c r="A22" s="5"/>
      <c r="B22" s="5"/>
      <c r="C22" s="5"/>
      <c r="D22" s="5"/>
      <c r="E22" s="24"/>
      <c r="F22" s="24"/>
      <c r="G22" s="24"/>
      <c r="H22" s="24"/>
      <c r="I22" s="24"/>
    </row>
    <row r="23" spans="1:9" ht="55.5" customHeight="1">
      <c r="A23" s="244" t="s">
        <v>107</v>
      </c>
      <c r="B23" s="244"/>
      <c r="C23" s="244"/>
      <c r="D23" s="244"/>
      <c r="E23" s="242" t="s">
        <v>238</v>
      </c>
      <c r="F23" s="242" t="s">
        <v>238</v>
      </c>
      <c r="G23" s="242" t="s">
        <v>238</v>
      </c>
      <c r="H23" s="242" t="s">
        <v>238</v>
      </c>
      <c r="I23" s="242" t="s">
        <v>238</v>
      </c>
    </row>
    <row r="24" spans="1:9" ht="18.75">
      <c r="A24" s="5"/>
      <c r="B24" s="5"/>
      <c r="C24" s="5"/>
      <c r="D24" s="5"/>
      <c r="E24" s="24"/>
      <c r="F24" s="24"/>
      <c r="G24" s="24"/>
      <c r="H24" s="24"/>
      <c r="I24" s="24"/>
    </row>
    <row r="25" spans="1:9" ht="15.75">
      <c r="A25" s="241" t="s">
        <v>108</v>
      </c>
      <c r="B25" s="241"/>
      <c r="C25" s="241"/>
      <c r="D25" s="241"/>
      <c r="E25" s="243" t="s">
        <v>237</v>
      </c>
      <c r="F25" s="240" t="s">
        <v>237</v>
      </c>
      <c r="G25" s="240" t="s">
        <v>237</v>
      </c>
      <c r="H25" s="240" t="s">
        <v>237</v>
      </c>
      <c r="I25" s="240" t="s">
        <v>237</v>
      </c>
    </row>
    <row r="26" spans="1:9" ht="18.75">
      <c r="A26" s="5"/>
      <c r="B26" s="5"/>
      <c r="C26" s="5"/>
      <c r="D26" s="5"/>
      <c r="E26" s="24"/>
      <c r="F26" s="24"/>
      <c r="G26" s="24"/>
      <c r="H26" s="24"/>
      <c r="I26" s="24"/>
    </row>
    <row r="27" spans="1:9" ht="45" customHeight="1">
      <c r="A27" s="244" t="s">
        <v>109</v>
      </c>
      <c r="B27" s="244"/>
      <c r="C27" s="244"/>
      <c r="D27" s="244"/>
      <c r="E27" s="239" t="s">
        <v>239</v>
      </c>
      <c r="F27" s="239" t="s">
        <v>239</v>
      </c>
      <c r="G27" s="239" t="s">
        <v>239</v>
      </c>
      <c r="H27" s="239" t="s">
        <v>239</v>
      </c>
      <c r="I27" s="239" t="s">
        <v>239</v>
      </c>
    </row>
    <row r="28" spans="1:9" ht="18.75">
      <c r="A28" s="5"/>
      <c r="B28" s="5"/>
      <c r="C28" s="5"/>
      <c r="D28" s="5"/>
      <c r="E28" s="24"/>
      <c r="F28" s="24"/>
      <c r="G28" s="24"/>
      <c r="H28" s="24"/>
      <c r="I28" s="24"/>
    </row>
    <row r="29" spans="1:9" ht="15.75" customHeight="1">
      <c r="A29" s="241" t="s">
        <v>110</v>
      </c>
      <c r="B29" s="241"/>
      <c r="C29" s="241"/>
      <c r="D29" s="241"/>
      <c r="E29" s="239" t="s">
        <v>240</v>
      </c>
      <c r="F29" s="239" t="s">
        <v>240</v>
      </c>
      <c r="G29" s="239" t="s">
        <v>240</v>
      </c>
      <c r="H29" s="239" t="s">
        <v>240</v>
      </c>
      <c r="I29" s="239" t="s">
        <v>240</v>
      </c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18.75">
      <c r="A31" s="5"/>
      <c r="B31" s="5"/>
      <c r="C31" s="5"/>
      <c r="D31" s="5"/>
      <c r="E31" s="5"/>
      <c r="F31" s="5"/>
      <c r="G31" s="5"/>
      <c r="H31" s="5"/>
      <c r="I31" s="5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3">
    <mergeCell ref="F2:I2"/>
    <mergeCell ref="A6:I6"/>
    <mergeCell ref="A7:I7"/>
    <mergeCell ref="A8:I8"/>
    <mergeCell ref="A23:D23"/>
    <mergeCell ref="F1:I1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E27:I27"/>
    <mergeCell ref="E21:I21"/>
    <mergeCell ref="A21:D21"/>
    <mergeCell ref="A17:D17"/>
    <mergeCell ref="A19:D19"/>
    <mergeCell ref="E23:I23"/>
    <mergeCell ref="E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P90"/>
  <sheetViews>
    <sheetView view="pageBreakPreview" zoomScale="70" zoomScaleNormal="70" zoomScaleSheetLayoutView="70" zoomScalePageLayoutView="0" workbookViewId="0" topLeftCell="A60">
      <selection activeCell="B83" sqref="B83:K83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62"/>
      <c r="E1" s="273" t="s">
        <v>226</v>
      </c>
      <c r="F1" s="273"/>
      <c r="G1" s="273"/>
      <c r="H1" s="273"/>
      <c r="I1" s="63"/>
      <c r="J1" s="63"/>
      <c r="K1" s="63"/>
      <c r="L1" s="63"/>
    </row>
    <row r="2" spans="4:12" s="1" customFormat="1" ht="50.25" customHeight="1">
      <c r="D2" s="65"/>
      <c r="E2" s="65"/>
      <c r="F2" s="273" t="s">
        <v>98</v>
      </c>
      <c r="G2" s="273"/>
      <c r="H2" s="273"/>
      <c r="I2" s="63"/>
      <c r="J2" s="63"/>
      <c r="K2" s="63"/>
      <c r="L2" s="63"/>
    </row>
    <row r="3" spans="4:7" s="1" customFormat="1" ht="15.75" customHeight="1">
      <c r="D3" s="264"/>
      <c r="E3" s="264"/>
      <c r="F3" s="264"/>
      <c r="G3" s="264"/>
    </row>
    <row r="4" ht="15" customHeight="1"/>
    <row r="5" spans="1:12" ht="21" customHeight="1">
      <c r="A5" s="246" t="s">
        <v>111</v>
      </c>
      <c r="B5" s="246"/>
      <c r="C5" s="246"/>
      <c r="D5" s="246"/>
      <c r="E5" s="246"/>
      <c r="F5" s="246"/>
      <c r="G5" s="246"/>
      <c r="H5" s="246"/>
      <c r="I5" s="252"/>
      <c r="J5" s="252"/>
      <c r="K5" s="252"/>
      <c r="L5" s="155"/>
    </row>
    <row r="6" spans="1:12" ht="43.5" customHeight="1">
      <c r="A6" s="279" t="s">
        <v>241</v>
      </c>
      <c r="B6" s="279"/>
      <c r="C6" s="279"/>
      <c r="D6" s="279"/>
      <c r="E6" s="279"/>
      <c r="F6" s="279"/>
      <c r="G6" s="279"/>
      <c r="H6" s="279"/>
      <c r="I6" s="280"/>
      <c r="J6" s="280"/>
      <c r="K6" s="280"/>
      <c r="L6" s="158"/>
    </row>
    <row r="7" spans="1:12" ht="23.25" customHeight="1">
      <c r="A7" s="279" t="s">
        <v>222</v>
      </c>
      <c r="B7" s="279"/>
      <c r="C7" s="279"/>
      <c r="D7" s="279"/>
      <c r="E7" s="279"/>
      <c r="F7" s="279"/>
      <c r="G7" s="279"/>
      <c r="H7" s="279"/>
      <c r="I7" s="280"/>
      <c r="J7" s="280"/>
      <c r="K7" s="280"/>
      <c r="L7" s="158"/>
    </row>
    <row r="8" spans="1:3" ht="15.75">
      <c r="A8" s="24"/>
      <c r="B8" s="24"/>
      <c r="C8" s="24"/>
    </row>
    <row r="9" spans="1:12" ht="64.5" customHeight="1">
      <c r="A9" s="255"/>
      <c r="B9" s="255" t="s">
        <v>112</v>
      </c>
      <c r="C9" s="255" t="s">
        <v>31</v>
      </c>
      <c r="D9" s="259" t="s">
        <v>113</v>
      </c>
      <c r="E9" s="256"/>
      <c r="F9" s="256"/>
      <c r="G9" s="256"/>
      <c r="H9" s="256"/>
      <c r="I9" s="257"/>
      <c r="J9" s="257"/>
      <c r="K9" s="258"/>
      <c r="L9" s="163"/>
    </row>
    <row r="10" spans="1:12" ht="64.5" customHeight="1">
      <c r="A10" s="255"/>
      <c r="B10" s="255"/>
      <c r="C10" s="255"/>
      <c r="D10" s="259" t="s">
        <v>114</v>
      </c>
      <c r="E10" s="256"/>
      <c r="F10" s="256"/>
      <c r="G10" s="268"/>
      <c r="H10" s="256" t="s">
        <v>209</v>
      </c>
      <c r="I10" s="257"/>
      <c r="J10" s="257"/>
      <c r="K10" s="258"/>
      <c r="L10" s="163"/>
    </row>
    <row r="11" spans="1:12" ht="15.75" customHeight="1">
      <c r="A11" s="255"/>
      <c r="B11" s="255"/>
      <c r="C11" s="255"/>
      <c r="D11" s="25" t="s">
        <v>37</v>
      </c>
      <c r="E11" s="25" t="s">
        <v>45</v>
      </c>
      <c r="F11" s="160" t="s">
        <v>82</v>
      </c>
      <c r="G11" s="179" t="s">
        <v>83</v>
      </c>
      <c r="H11" s="157" t="s">
        <v>37</v>
      </c>
      <c r="I11" s="25" t="s">
        <v>45</v>
      </c>
      <c r="J11" s="160" t="s">
        <v>82</v>
      </c>
      <c r="K11" s="156" t="s">
        <v>83</v>
      </c>
      <c r="L11" s="164"/>
    </row>
    <row r="12" spans="1:16" ht="69.75" customHeight="1">
      <c r="A12" s="141" t="s">
        <v>197</v>
      </c>
      <c r="B12" s="259" t="s">
        <v>115</v>
      </c>
      <c r="C12" s="256"/>
      <c r="D12" s="256"/>
      <c r="E12" s="256"/>
      <c r="F12" s="256"/>
      <c r="G12" s="256"/>
      <c r="H12" s="257"/>
      <c r="I12" s="257"/>
      <c r="J12" s="257"/>
      <c r="K12" s="258"/>
      <c r="L12" s="165"/>
      <c r="M12" s="254"/>
      <c r="N12" s="254"/>
      <c r="O12" s="251"/>
      <c r="P12" s="252"/>
    </row>
    <row r="13" spans="1:14" ht="49.5" customHeight="1">
      <c r="A13" s="142"/>
      <c r="B13" s="32" t="s">
        <v>78</v>
      </c>
      <c r="C13" s="29" t="s">
        <v>38</v>
      </c>
      <c r="D13" s="260"/>
      <c r="E13" s="261"/>
      <c r="F13" s="28"/>
      <c r="G13" s="175"/>
      <c r="H13" s="282"/>
      <c r="I13" s="258"/>
      <c r="J13" s="55"/>
      <c r="K13" s="55"/>
      <c r="L13" s="166"/>
      <c r="M13" s="253"/>
      <c r="N13" s="252"/>
    </row>
    <row r="14" spans="1:12" ht="57" customHeight="1">
      <c r="A14" s="142" t="s">
        <v>196</v>
      </c>
      <c r="B14" s="68" t="s">
        <v>195</v>
      </c>
      <c r="C14" s="29" t="s">
        <v>38</v>
      </c>
      <c r="D14" s="274"/>
      <c r="E14" s="258"/>
      <c r="F14" s="28"/>
      <c r="G14" s="175"/>
      <c r="H14" s="262"/>
      <c r="I14" s="263"/>
      <c r="J14" s="72"/>
      <c r="K14" s="72"/>
      <c r="L14" s="167"/>
    </row>
    <row r="15" spans="1:12" ht="36" customHeight="1">
      <c r="A15" s="142" t="s">
        <v>198</v>
      </c>
      <c r="B15" s="71" t="s">
        <v>199</v>
      </c>
      <c r="C15" s="29" t="s">
        <v>38</v>
      </c>
      <c r="D15" s="274"/>
      <c r="E15" s="258"/>
      <c r="F15" s="28"/>
      <c r="G15" s="175"/>
      <c r="H15" s="262"/>
      <c r="I15" s="263"/>
      <c r="J15" s="72"/>
      <c r="K15" s="72"/>
      <c r="L15" s="167"/>
    </row>
    <row r="16" spans="1:12" ht="39.75" customHeight="1" hidden="1">
      <c r="A16" s="142" t="s">
        <v>200</v>
      </c>
      <c r="B16" s="71" t="s">
        <v>56</v>
      </c>
      <c r="C16" s="29" t="s">
        <v>38</v>
      </c>
      <c r="D16" s="69"/>
      <c r="E16" s="70"/>
      <c r="F16" s="70"/>
      <c r="G16" s="176"/>
      <c r="H16" s="173"/>
      <c r="I16" s="72"/>
      <c r="J16" s="72"/>
      <c r="K16" s="72"/>
      <c r="L16" s="167"/>
    </row>
    <row r="17" spans="1:12" ht="75" customHeight="1">
      <c r="A17" s="142" t="s">
        <v>201</v>
      </c>
      <c r="B17" s="71" t="s">
        <v>117</v>
      </c>
      <c r="C17" s="29" t="s">
        <v>38</v>
      </c>
      <c r="D17" s="274"/>
      <c r="E17" s="258"/>
      <c r="F17" s="28"/>
      <c r="G17" s="175"/>
      <c r="H17" s="262"/>
      <c r="I17" s="263"/>
      <c r="J17" s="72"/>
      <c r="K17" s="72"/>
      <c r="L17" s="167"/>
    </row>
    <row r="18" spans="1:12" ht="42" customHeight="1">
      <c r="A18" s="142"/>
      <c r="B18" s="32" t="s">
        <v>57</v>
      </c>
      <c r="C18" s="29" t="s">
        <v>38</v>
      </c>
      <c r="D18" s="55"/>
      <c r="E18" s="55"/>
      <c r="F18" s="55"/>
      <c r="G18" s="177"/>
      <c r="H18" s="174"/>
      <c r="I18" s="55"/>
      <c r="J18" s="55"/>
      <c r="K18" s="55"/>
      <c r="L18" s="166"/>
    </row>
    <row r="19" spans="1:12" ht="57" customHeight="1">
      <c r="A19" s="142" t="s">
        <v>196</v>
      </c>
      <c r="B19" s="68" t="s">
        <v>195</v>
      </c>
      <c r="C19" s="29" t="s">
        <v>38</v>
      </c>
      <c r="D19" s="72"/>
      <c r="E19" s="72"/>
      <c r="F19" s="72"/>
      <c r="G19" s="178"/>
      <c r="H19" s="173"/>
      <c r="I19" s="72"/>
      <c r="J19" s="72"/>
      <c r="K19" s="72"/>
      <c r="L19" s="167"/>
    </row>
    <row r="20" spans="1:12" ht="39.75" customHeight="1">
      <c r="A20" s="142" t="s">
        <v>198</v>
      </c>
      <c r="B20" s="71" t="s">
        <v>199</v>
      </c>
      <c r="C20" s="29" t="s">
        <v>38</v>
      </c>
      <c r="D20" s="72"/>
      <c r="E20" s="72"/>
      <c r="F20" s="72"/>
      <c r="G20" s="178"/>
      <c r="H20" s="173"/>
      <c r="I20" s="72"/>
      <c r="J20" s="72"/>
      <c r="K20" s="72"/>
      <c r="L20" s="167"/>
    </row>
    <row r="21" spans="1:12" ht="28.5" customHeight="1" hidden="1">
      <c r="A21" s="142" t="s">
        <v>200</v>
      </c>
      <c r="B21" s="71" t="s">
        <v>56</v>
      </c>
      <c r="C21" s="29" t="s">
        <v>38</v>
      </c>
      <c r="D21" s="72"/>
      <c r="E21" s="72"/>
      <c r="F21" s="72"/>
      <c r="G21" s="178"/>
      <c r="H21" s="173"/>
      <c r="I21" s="72"/>
      <c r="J21" s="72"/>
      <c r="K21" s="72"/>
      <c r="L21" s="168"/>
    </row>
    <row r="22" spans="1:12" ht="73.5" customHeight="1">
      <c r="A22" s="142" t="s">
        <v>201</v>
      </c>
      <c r="B22" s="71" t="s">
        <v>117</v>
      </c>
      <c r="C22" s="29" t="s">
        <v>38</v>
      </c>
      <c r="D22" s="72"/>
      <c r="E22" s="72"/>
      <c r="F22" s="72"/>
      <c r="G22" s="178"/>
      <c r="H22" s="173"/>
      <c r="I22" s="72"/>
      <c r="J22" s="72"/>
      <c r="K22" s="72"/>
      <c r="L22" s="167"/>
    </row>
    <row r="23" spans="1:12" ht="46.5" customHeight="1">
      <c r="A23" s="142"/>
      <c r="B23" s="32" t="s">
        <v>79</v>
      </c>
      <c r="C23" s="29" t="s">
        <v>38</v>
      </c>
      <c r="D23" s="55"/>
      <c r="E23" s="55"/>
      <c r="F23" s="55"/>
      <c r="G23" s="177"/>
      <c r="H23" s="174"/>
      <c r="I23" s="55"/>
      <c r="J23" s="55"/>
      <c r="K23" s="161"/>
      <c r="L23" s="166"/>
    </row>
    <row r="24" spans="1:12" ht="48" customHeight="1">
      <c r="A24" s="142" t="s">
        <v>196</v>
      </c>
      <c r="B24" s="68" t="s">
        <v>116</v>
      </c>
      <c r="C24" s="29" t="s">
        <v>38</v>
      </c>
      <c r="D24" s="72"/>
      <c r="E24" s="72"/>
      <c r="F24" s="72"/>
      <c r="G24" s="178"/>
      <c r="H24" s="173"/>
      <c r="I24" s="72"/>
      <c r="J24" s="72"/>
      <c r="K24" s="72"/>
      <c r="L24" s="167"/>
    </row>
    <row r="25" spans="1:12" ht="39.75" customHeight="1">
      <c r="A25" s="142" t="s">
        <v>198</v>
      </c>
      <c r="B25" s="71" t="s">
        <v>118</v>
      </c>
      <c r="C25" s="29" t="s">
        <v>38</v>
      </c>
      <c r="D25" s="72"/>
      <c r="E25" s="72"/>
      <c r="F25" s="72"/>
      <c r="G25" s="178"/>
      <c r="H25" s="173"/>
      <c r="I25" s="72"/>
      <c r="J25" s="72"/>
      <c r="K25" s="72"/>
      <c r="L25" s="167"/>
    </row>
    <row r="26" spans="1:12" ht="69" customHeight="1">
      <c r="A26" s="142" t="s">
        <v>200</v>
      </c>
      <c r="B26" s="71" t="s">
        <v>119</v>
      </c>
      <c r="C26" s="29" t="s">
        <v>38</v>
      </c>
      <c r="D26" s="72"/>
      <c r="E26" s="72"/>
      <c r="F26" s="72"/>
      <c r="G26" s="178"/>
      <c r="H26" s="173"/>
      <c r="I26" s="72"/>
      <c r="J26" s="72"/>
      <c r="K26" s="72"/>
      <c r="L26" s="167"/>
    </row>
    <row r="27" spans="1:12" ht="69.75" customHeight="1">
      <c r="A27" s="142" t="s">
        <v>201</v>
      </c>
      <c r="B27" s="71" t="s">
        <v>117</v>
      </c>
      <c r="C27" s="29" t="s">
        <v>38</v>
      </c>
      <c r="D27" s="72"/>
      <c r="E27" s="72"/>
      <c r="F27" s="72"/>
      <c r="G27" s="178"/>
      <c r="H27" s="173"/>
      <c r="I27" s="72"/>
      <c r="J27" s="72"/>
      <c r="K27" s="72"/>
      <c r="L27" s="167"/>
    </row>
    <row r="28" spans="1:12" ht="35.25" customHeight="1">
      <c r="A28" s="142"/>
      <c r="B28" s="32" t="s">
        <v>58</v>
      </c>
      <c r="C28" s="29" t="s">
        <v>38</v>
      </c>
      <c r="D28" s="55"/>
      <c r="E28" s="55"/>
      <c r="F28" s="55"/>
      <c r="G28" s="177"/>
      <c r="H28" s="174"/>
      <c r="I28" s="161"/>
      <c r="J28" s="161"/>
      <c r="K28" s="161"/>
      <c r="L28" s="166"/>
    </row>
    <row r="29" spans="1:12" ht="50.25" customHeight="1">
      <c r="A29" s="142" t="s">
        <v>196</v>
      </c>
      <c r="B29" s="68" t="s">
        <v>116</v>
      </c>
      <c r="C29" s="29" t="s">
        <v>38</v>
      </c>
      <c r="D29" s="72"/>
      <c r="E29" s="72"/>
      <c r="F29" s="72"/>
      <c r="G29" s="178"/>
      <c r="H29" s="173"/>
      <c r="I29" s="173"/>
      <c r="J29" s="173"/>
      <c r="K29" s="173"/>
      <c r="L29" s="167"/>
    </row>
    <row r="30" spans="1:12" ht="41.25" customHeight="1">
      <c r="A30" s="142" t="s">
        <v>198</v>
      </c>
      <c r="B30" s="71" t="s">
        <v>118</v>
      </c>
      <c r="C30" s="29" t="s">
        <v>38</v>
      </c>
      <c r="D30" s="72"/>
      <c r="E30" s="72"/>
      <c r="F30" s="72"/>
      <c r="G30" s="178"/>
      <c r="H30" s="173"/>
      <c r="I30" s="173"/>
      <c r="J30" s="173"/>
      <c r="K30" s="173"/>
      <c r="L30" s="167"/>
    </row>
    <row r="31" spans="1:12" ht="69" customHeight="1">
      <c r="A31" s="142" t="s">
        <v>200</v>
      </c>
      <c r="B31" s="71" t="s">
        <v>119</v>
      </c>
      <c r="C31" s="29" t="s">
        <v>38</v>
      </c>
      <c r="D31" s="72"/>
      <c r="E31" s="72"/>
      <c r="F31" s="72"/>
      <c r="G31" s="178"/>
      <c r="H31" s="173"/>
      <c r="I31" s="173"/>
      <c r="J31" s="173"/>
      <c r="K31" s="173"/>
      <c r="L31" s="167"/>
    </row>
    <row r="32" spans="1:12" ht="77.25" customHeight="1">
      <c r="A32" s="142" t="s">
        <v>201</v>
      </c>
      <c r="B32" s="71" t="s">
        <v>117</v>
      </c>
      <c r="C32" s="29" t="s">
        <v>38</v>
      </c>
      <c r="D32" s="72"/>
      <c r="E32" s="72"/>
      <c r="F32" s="72"/>
      <c r="G32" s="178"/>
      <c r="H32" s="173"/>
      <c r="I32" s="173"/>
      <c r="J32" s="173"/>
      <c r="K32" s="173"/>
      <c r="L32" s="167"/>
    </row>
    <row r="33" spans="1:12" ht="49.5" customHeight="1">
      <c r="A33" s="265" t="s">
        <v>202</v>
      </c>
      <c r="B33" s="269" t="s">
        <v>217</v>
      </c>
      <c r="C33" s="270"/>
      <c r="D33" s="270"/>
      <c r="E33" s="270"/>
      <c r="F33" s="270"/>
      <c r="G33" s="270"/>
      <c r="H33" s="271"/>
      <c r="I33" s="271"/>
      <c r="J33" s="271"/>
      <c r="K33" s="272"/>
      <c r="L33" s="169"/>
    </row>
    <row r="34" spans="1:12" ht="42.75" customHeight="1">
      <c r="A34" s="266"/>
      <c r="B34" s="35" t="s">
        <v>59</v>
      </c>
      <c r="C34" s="36"/>
      <c r="D34" s="37"/>
      <c r="E34" s="37"/>
      <c r="F34" s="37"/>
      <c r="G34" s="181"/>
      <c r="H34" s="190"/>
      <c r="I34" s="37"/>
      <c r="J34" s="37"/>
      <c r="K34" s="38"/>
      <c r="L34" s="170"/>
    </row>
    <row r="35" spans="1:12" ht="15.75">
      <c r="A35" s="266"/>
      <c r="B35" s="73" t="s">
        <v>86</v>
      </c>
      <c r="C35" s="39" t="s">
        <v>60</v>
      </c>
      <c r="D35" s="185"/>
      <c r="E35" s="185"/>
      <c r="F35" s="41"/>
      <c r="G35" s="182"/>
      <c r="H35" s="191"/>
      <c r="I35" s="185"/>
      <c r="J35" s="40"/>
      <c r="K35" s="41"/>
      <c r="L35" s="170"/>
    </row>
    <row r="36" spans="1:12" ht="15.75">
      <c r="A36" s="266"/>
      <c r="B36" s="74" t="s">
        <v>87</v>
      </c>
      <c r="C36" s="42" t="s">
        <v>60</v>
      </c>
      <c r="D36" s="187"/>
      <c r="E36" s="187"/>
      <c r="F36" s="44"/>
      <c r="G36" s="183"/>
      <c r="H36" s="192"/>
      <c r="I36" s="187"/>
      <c r="J36" s="43"/>
      <c r="K36" s="44"/>
      <c r="L36" s="170"/>
    </row>
    <row r="37" spans="1:12" ht="31.5">
      <c r="A37" s="266"/>
      <c r="B37" s="35" t="s">
        <v>61</v>
      </c>
      <c r="C37" s="36"/>
      <c r="D37" s="37"/>
      <c r="E37" s="37"/>
      <c r="F37" s="38"/>
      <c r="G37" s="181"/>
      <c r="H37" s="190"/>
      <c r="I37" s="37"/>
      <c r="J37" s="37"/>
      <c r="K37" s="38"/>
      <c r="L37" s="170"/>
    </row>
    <row r="38" spans="1:12" ht="15.75">
      <c r="A38" s="266"/>
      <c r="B38" s="73" t="s">
        <v>86</v>
      </c>
      <c r="C38" s="39" t="s">
        <v>60</v>
      </c>
      <c r="D38" s="185"/>
      <c r="E38" s="185"/>
      <c r="F38" s="41"/>
      <c r="G38" s="182"/>
      <c r="H38" s="191"/>
      <c r="I38" s="185"/>
      <c r="J38" s="185"/>
      <c r="K38" s="189"/>
      <c r="L38" s="170"/>
    </row>
    <row r="39" spans="1:12" ht="15.75">
      <c r="A39" s="266"/>
      <c r="B39" s="74" t="s">
        <v>87</v>
      </c>
      <c r="C39" s="42" t="s">
        <v>60</v>
      </c>
      <c r="D39" s="187"/>
      <c r="E39" s="187"/>
      <c r="F39" s="44"/>
      <c r="G39" s="183"/>
      <c r="H39" s="193"/>
      <c r="I39" s="34"/>
      <c r="J39" s="34"/>
      <c r="K39" s="184"/>
      <c r="L39" s="170"/>
    </row>
    <row r="40" spans="1:12" ht="46.5" customHeight="1">
      <c r="A40" s="266"/>
      <c r="B40" s="35" t="s">
        <v>62</v>
      </c>
      <c r="C40" s="36"/>
      <c r="D40" s="37"/>
      <c r="E40" s="37"/>
      <c r="F40" s="37"/>
      <c r="G40" s="181"/>
      <c r="H40" s="190"/>
      <c r="I40" s="37"/>
      <c r="J40" s="37"/>
      <c r="K40" s="38"/>
      <c r="L40" s="170"/>
    </row>
    <row r="41" spans="1:12" ht="15.75">
      <c r="A41" s="266"/>
      <c r="B41" s="73" t="s">
        <v>86</v>
      </c>
      <c r="C41" s="39" t="s">
        <v>60</v>
      </c>
      <c r="D41" s="185"/>
      <c r="E41" s="185"/>
      <c r="F41" s="40"/>
      <c r="G41" s="182"/>
      <c r="H41" s="191"/>
      <c r="I41" s="185"/>
      <c r="J41" s="185"/>
      <c r="K41" s="189"/>
      <c r="L41" s="170"/>
    </row>
    <row r="42" spans="1:12" ht="15.75">
      <c r="A42" s="266"/>
      <c r="B42" s="74" t="s">
        <v>87</v>
      </c>
      <c r="C42" s="42" t="s">
        <v>60</v>
      </c>
      <c r="D42" s="187"/>
      <c r="E42" s="187"/>
      <c r="F42" s="43"/>
      <c r="G42" s="183"/>
      <c r="H42" s="193"/>
      <c r="I42" s="34"/>
      <c r="J42" s="34"/>
      <c r="K42" s="184"/>
      <c r="L42" s="170"/>
    </row>
    <row r="43" spans="1:12" ht="46.5" customHeight="1">
      <c r="A43" s="266"/>
      <c r="B43" s="35" t="s">
        <v>63</v>
      </c>
      <c r="C43" s="36"/>
      <c r="D43" s="37"/>
      <c r="E43" s="37"/>
      <c r="F43" s="37"/>
      <c r="G43" s="181"/>
      <c r="H43" s="190"/>
      <c r="I43" s="37"/>
      <c r="J43" s="37"/>
      <c r="K43" s="38"/>
      <c r="L43" s="170"/>
    </row>
    <row r="44" spans="1:12" ht="15.75">
      <c r="A44" s="266"/>
      <c r="B44" s="73" t="s">
        <v>86</v>
      </c>
      <c r="C44" s="39" t="s">
        <v>60</v>
      </c>
      <c r="D44" s="185"/>
      <c r="E44" s="185"/>
      <c r="F44" s="40"/>
      <c r="G44" s="182"/>
      <c r="H44" s="191"/>
      <c r="I44" s="185"/>
      <c r="J44" s="185"/>
      <c r="K44" s="189"/>
      <c r="L44" s="170"/>
    </row>
    <row r="45" spans="1:12" ht="15.75">
      <c r="A45" s="266"/>
      <c r="B45" s="74" t="s">
        <v>87</v>
      </c>
      <c r="C45" s="42" t="s">
        <v>60</v>
      </c>
      <c r="D45" s="187"/>
      <c r="E45" s="187"/>
      <c r="F45" s="43"/>
      <c r="G45" s="183"/>
      <c r="H45" s="193"/>
      <c r="I45" s="34"/>
      <c r="J45" s="34"/>
      <c r="K45" s="184"/>
      <c r="L45" s="170"/>
    </row>
    <row r="46" spans="1:12" ht="41.25" customHeight="1">
      <c r="A46" s="266"/>
      <c r="B46" s="35" t="s">
        <v>80</v>
      </c>
      <c r="C46" s="36"/>
      <c r="D46" s="37"/>
      <c r="E46" s="37"/>
      <c r="F46" s="37"/>
      <c r="G46" s="181"/>
      <c r="H46" s="190"/>
      <c r="I46" s="37"/>
      <c r="J46" s="37"/>
      <c r="K46" s="38"/>
      <c r="L46" s="170"/>
    </row>
    <row r="47" spans="1:12" ht="15.75">
      <c r="A47" s="266"/>
      <c r="B47" s="73" t="s">
        <v>86</v>
      </c>
      <c r="C47" s="188" t="s">
        <v>60</v>
      </c>
      <c r="D47" s="185"/>
      <c r="E47" s="185"/>
      <c r="F47" s="40"/>
      <c r="G47" s="182"/>
      <c r="H47" s="191"/>
      <c r="I47" s="185"/>
      <c r="J47" s="185"/>
      <c r="K47" s="189"/>
      <c r="L47" s="170"/>
    </row>
    <row r="48" spans="1:12" ht="15.75">
      <c r="A48" s="267"/>
      <c r="B48" s="74" t="s">
        <v>87</v>
      </c>
      <c r="C48" s="95" t="s">
        <v>60</v>
      </c>
      <c r="D48" s="34"/>
      <c r="E48" s="34"/>
      <c r="F48" s="43"/>
      <c r="G48" s="183"/>
      <c r="H48" s="193"/>
      <c r="I48" s="34"/>
      <c r="J48" s="34"/>
      <c r="K48" s="184"/>
      <c r="L48" s="170"/>
    </row>
    <row r="49" spans="1:12" ht="48" customHeight="1">
      <c r="A49" s="265" t="s">
        <v>203</v>
      </c>
      <c r="B49" s="269" t="s">
        <v>218</v>
      </c>
      <c r="C49" s="270"/>
      <c r="D49" s="270"/>
      <c r="E49" s="270"/>
      <c r="F49" s="270"/>
      <c r="G49" s="270"/>
      <c r="H49" s="271"/>
      <c r="I49" s="271"/>
      <c r="J49" s="271"/>
      <c r="K49" s="272"/>
      <c r="L49" s="171"/>
    </row>
    <row r="50" spans="1:12" ht="44.25" customHeight="1">
      <c r="A50" s="266"/>
      <c r="B50" s="35" t="s">
        <v>64</v>
      </c>
      <c r="C50" s="36"/>
      <c r="D50" s="37"/>
      <c r="E50" s="37"/>
      <c r="F50" s="37"/>
      <c r="G50" s="181"/>
      <c r="H50" s="38"/>
      <c r="I50" s="37"/>
      <c r="J50" s="37"/>
      <c r="K50" s="37"/>
      <c r="L50" s="170"/>
    </row>
    <row r="51" spans="1:12" ht="15.75">
      <c r="A51" s="266"/>
      <c r="B51" s="73" t="s">
        <v>86</v>
      </c>
      <c r="C51" s="39" t="s">
        <v>60</v>
      </c>
      <c r="D51" s="40"/>
      <c r="E51" s="40"/>
      <c r="F51" s="162"/>
      <c r="G51" s="195"/>
      <c r="H51" s="194"/>
      <c r="I51" s="186"/>
      <c r="J51" s="186"/>
      <c r="K51" s="186"/>
      <c r="L51" s="172"/>
    </row>
    <row r="52" spans="1:12" ht="15.75">
      <c r="A52" s="266"/>
      <c r="B52" s="74" t="s">
        <v>87</v>
      </c>
      <c r="C52" s="39" t="s">
        <v>60</v>
      </c>
      <c r="D52" s="56"/>
      <c r="E52" s="56"/>
      <c r="F52" s="57"/>
      <c r="G52" s="196"/>
      <c r="H52" s="184"/>
      <c r="I52" s="34"/>
      <c r="J52" s="34"/>
      <c r="K52" s="34"/>
      <c r="L52" s="170"/>
    </row>
    <row r="53" spans="1:12" ht="42.75" customHeight="1">
      <c r="A53" s="266"/>
      <c r="B53" s="35" t="s">
        <v>65</v>
      </c>
      <c r="C53" s="36"/>
      <c r="D53" s="37"/>
      <c r="E53" s="37"/>
      <c r="F53" s="37"/>
      <c r="G53" s="181"/>
      <c r="H53" s="38"/>
      <c r="I53" s="37"/>
      <c r="J53" s="37"/>
      <c r="K53" s="37"/>
      <c r="L53" s="170"/>
    </row>
    <row r="54" spans="1:12" ht="15.75">
      <c r="A54" s="266"/>
      <c r="B54" s="73" t="s">
        <v>97</v>
      </c>
      <c r="C54" s="39" t="s">
        <v>60</v>
      </c>
      <c r="D54" s="40"/>
      <c r="E54" s="40"/>
      <c r="F54" s="41"/>
      <c r="G54" s="182"/>
      <c r="H54" s="189"/>
      <c r="I54" s="185"/>
      <c r="J54" s="185"/>
      <c r="K54" s="185"/>
      <c r="L54" s="170"/>
    </row>
    <row r="55" spans="1:12" ht="15.75">
      <c r="A55" s="266"/>
      <c r="B55" s="74" t="s">
        <v>87</v>
      </c>
      <c r="C55" s="39" t="s">
        <v>60</v>
      </c>
      <c r="D55" s="56"/>
      <c r="E55" s="56"/>
      <c r="F55" s="57"/>
      <c r="G55" s="196"/>
      <c r="H55" s="184"/>
      <c r="I55" s="34"/>
      <c r="J55" s="34"/>
      <c r="K55" s="34"/>
      <c r="L55" s="170"/>
    </row>
    <row r="56" spans="1:12" ht="39.75" customHeight="1">
      <c r="A56" s="266"/>
      <c r="B56" s="35" t="s">
        <v>66</v>
      </c>
      <c r="C56" s="36"/>
      <c r="D56" s="37"/>
      <c r="E56" s="37"/>
      <c r="F56" s="37"/>
      <c r="G56" s="181"/>
      <c r="H56" s="38"/>
      <c r="I56" s="37"/>
      <c r="J56" s="37"/>
      <c r="K56" s="37"/>
      <c r="L56" s="170"/>
    </row>
    <row r="57" spans="1:12" ht="15.75">
      <c r="A57" s="266"/>
      <c r="B57" s="73" t="s">
        <v>86</v>
      </c>
      <c r="C57" s="39" t="s">
        <v>60</v>
      </c>
      <c r="D57" s="40"/>
      <c r="E57" s="40"/>
      <c r="F57" s="40"/>
      <c r="G57" s="182"/>
      <c r="H57" s="189"/>
      <c r="I57" s="185"/>
      <c r="J57" s="185"/>
      <c r="K57" s="185"/>
      <c r="L57" s="170"/>
    </row>
    <row r="58" spans="1:12" ht="15.75">
      <c r="A58" s="266"/>
      <c r="B58" s="74" t="s">
        <v>87</v>
      </c>
      <c r="C58" s="39" t="s">
        <v>60</v>
      </c>
      <c r="D58" s="56"/>
      <c r="E58" s="56"/>
      <c r="F58" s="56"/>
      <c r="G58" s="196"/>
      <c r="H58" s="184"/>
      <c r="I58" s="34"/>
      <c r="J58" s="34"/>
      <c r="K58" s="34"/>
      <c r="L58" s="170"/>
    </row>
    <row r="59" spans="1:12" ht="39.75" customHeight="1">
      <c r="A59" s="266"/>
      <c r="B59" s="35" t="s">
        <v>67</v>
      </c>
      <c r="C59" s="36"/>
      <c r="D59" s="37"/>
      <c r="E59" s="37"/>
      <c r="F59" s="37"/>
      <c r="G59" s="181"/>
      <c r="H59" s="38"/>
      <c r="I59" s="37"/>
      <c r="J59" s="37"/>
      <c r="K59" s="37"/>
      <c r="L59" s="170"/>
    </row>
    <row r="60" spans="1:12" ht="15.75">
      <c r="A60" s="266"/>
      <c r="B60" s="73" t="s">
        <v>97</v>
      </c>
      <c r="C60" s="39" t="s">
        <v>60</v>
      </c>
      <c r="D60" s="40"/>
      <c r="E60" s="40"/>
      <c r="F60" s="40"/>
      <c r="G60" s="182"/>
      <c r="H60" s="189"/>
      <c r="I60" s="185"/>
      <c r="J60" s="185"/>
      <c r="K60" s="185"/>
      <c r="L60" s="170"/>
    </row>
    <row r="61" spans="1:12" ht="15.75">
      <c r="A61" s="266"/>
      <c r="B61" s="74" t="s">
        <v>87</v>
      </c>
      <c r="C61" s="39" t="s">
        <v>60</v>
      </c>
      <c r="D61" s="56"/>
      <c r="E61" s="56"/>
      <c r="F61" s="56"/>
      <c r="G61" s="196"/>
      <c r="H61" s="184"/>
      <c r="I61" s="34"/>
      <c r="J61" s="34"/>
      <c r="K61" s="34"/>
      <c r="L61" s="170"/>
    </row>
    <row r="62" spans="1:12" ht="39" customHeight="1">
      <c r="A62" s="266"/>
      <c r="B62" s="35" t="s">
        <v>68</v>
      </c>
      <c r="C62" s="36"/>
      <c r="D62" s="37"/>
      <c r="E62" s="37"/>
      <c r="F62" s="37"/>
      <c r="G62" s="181"/>
      <c r="H62" s="38"/>
      <c r="I62" s="37"/>
      <c r="J62" s="37"/>
      <c r="K62" s="37"/>
      <c r="L62" s="170"/>
    </row>
    <row r="63" spans="1:12" ht="15.75">
      <c r="A63" s="266"/>
      <c r="B63" s="73" t="s">
        <v>86</v>
      </c>
      <c r="C63" s="39" t="s">
        <v>60</v>
      </c>
      <c r="D63" s="40"/>
      <c r="E63" s="40"/>
      <c r="F63" s="40"/>
      <c r="G63" s="182"/>
      <c r="H63" s="189"/>
      <c r="I63" s="185"/>
      <c r="J63" s="185"/>
      <c r="K63" s="185"/>
      <c r="L63" s="170"/>
    </row>
    <row r="64" spans="1:12" ht="15.75">
      <c r="A64" s="266"/>
      <c r="B64" s="74" t="s">
        <v>87</v>
      </c>
      <c r="C64" s="39" t="s">
        <v>60</v>
      </c>
      <c r="D64" s="56"/>
      <c r="E64" s="56"/>
      <c r="F64" s="56"/>
      <c r="G64" s="183"/>
      <c r="H64" s="184"/>
      <c r="I64" s="34"/>
      <c r="J64" s="34"/>
      <c r="K64" s="34"/>
      <c r="L64" s="170"/>
    </row>
    <row r="65" spans="1:12" ht="45" customHeight="1">
      <c r="A65" s="265" t="s">
        <v>204</v>
      </c>
      <c r="B65" s="269" t="s">
        <v>219</v>
      </c>
      <c r="C65" s="270"/>
      <c r="D65" s="270"/>
      <c r="E65" s="270"/>
      <c r="F65" s="270"/>
      <c r="G65" s="270"/>
      <c r="H65" s="271"/>
      <c r="I65" s="271"/>
      <c r="J65" s="271"/>
      <c r="K65" s="272"/>
      <c r="L65" s="171"/>
    </row>
    <row r="66" spans="1:12" ht="40.5" customHeight="1">
      <c r="A66" s="266"/>
      <c r="B66" s="31" t="s">
        <v>96</v>
      </c>
      <c r="C66" s="29" t="s">
        <v>38</v>
      </c>
      <c r="D66" s="58"/>
      <c r="E66" s="58"/>
      <c r="F66" s="58"/>
      <c r="G66" s="197"/>
      <c r="H66" s="180"/>
      <c r="I66" s="58"/>
      <c r="J66" s="58"/>
      <c r="K66" s="58"/>
      <c r="L66" s="170"/>
    </row>
    <row r="67" spans="1:12" ht="40.5" customHeight="1">
      <c r="A67" s="266"/>
      <c r="B67" s="31" t="s">
        <v>81</v>
      </c>
      <c r="C67" s="29" t="s">
        <v>38</v>
      </c>
      <c r="D67" s="58"/>
      <c r="E67" s="58"/>
      <c r="F67" s="58"/>
      <c r="G67" s="197"/>
      <c r="H67" s="180"/>
      <c r="I67" s="58"/>
      <c r="J67" s="58"/>
      <c r="K67" s="58"/>
      <c r="L67" s="170"/>
    </row>
    <row r="68" spans="1:12" ht="38.25" customHeight="1">
      <c r="A68" s="266"/>
      <c r="B68" s="31" t="s">
        <v>69</v>
      </c>
      <c r="C68" s="29" t="s">
        <v>38</v>
      </c>
      <c r="D68" s="58"/>
      <c r="E68" s="58"/>
      <c r="F68" s="58"/>
      <c r="G68" s="197"/>
      <c r="H68" s="180"/>
      <c r="I68" s="58"/>
      <c r="J68" s="58"/>
      <c r="K68" s="58"/>
      <c r="L68" s="170"/>
    </row>
    <row r="69" spans="1:12" ht="55.5" customHeight="1">
      <c r="A69" s="266"/>
      <c r="B69" s="269" t="s">
        <v>220</v>
      </c>
      <c r="C69" s="270"/>
      <c r="D69" s="270"/>
      <c r="E69" s="270"/>
      <c r="F69" s="270"/>
      <c r="G69" s="270"/>
      <c r="H69" s="271"/>
      <c r="I69" s="271"/>
      <c r="J69" s="271"/>
      <c r="K69" s="272"/>
      <c r="L69" s="172"/>
    </row>
    <row r="70" spans="1:12" ht="36" customHeight="1">
      <c r="A70" s="266"/>
      <c r="B70" s="31" t="s">
        <v>70</v>
      </c>
      <c r="C70" s="29" t="s">
        <v>38</v>
      </c>
      <c r="D70" s="87"/>
      <c r="E70" s="87"/>
      <c r="F70" s="58"/>
      <c r="G70" s="197"/>
      <c r="H70" s="180"/>
      <c r="I70" s="58"/>
      <c r="J70" s="58"/>
      <c r="K70" s="58"/>
      <c r="L70" s="170"/>
    </row>
    <row r="71" spans="1:12" ht="38.25" customHeight="1">
      <c r="A71" s="266"/>
      <c r="B71" s="31" t="s">
        <v>71</v>
      </c>
      <c r="C71" s="29" t="s">
        <v>38</v>
      </c>
      <c r="D71" s="87"/>
      <c r="E71" s="87"/>
      <c r="F71" s="58"/>
      <c r="G71" s="197"/>
      <c r="H71" s="180"/>
      <c r="I71" s="58"/>
      <c r="J71" s="58"/>
      <c r="K71" s="58"/>
      <c r="L71" s="170"/>
    </row>
    <row r="72" spans="1:12" ht="33.75" customHeight="1">
      <c r="A72" s="266"/>
      <c r="B72" s="31" t="s">
        <v>72</v>
      </c>
      <c r="C72" s="29" t="s">
        <v>38</v>
      </c>
      <c r="D72" s="87"/>
      <c r="E72" s="87"/>
      <c r="F72" s="34"/>
      <c r="G72" s="198"/>
      <c r="H72" s="180"/>
      <c r="I72" s="58"/>
      <c r="J72" s="58"/>
      <c r="K72" s="58"/>
      <c r="L72" s="170"/>
    </row>
    <row r="73" spans="1:12" ht="32.25" customHeight="1">
      <c r="A73" s="266"/>
      <c r="B73" s="31" t="s">
        <v>73</v>
      </c>
      <c r="C73" s="29" t="s">
        <v>38</v>
      </c>
      <c r="D73" s="34"/>
      <c r="E73" s="64"/>
      <c r="F73" s="58"/>
      <c r="G73" s="197"/>
      <c r="H73" s="180"/>
      <c r="I73" s="58"/>
      <c r="J73" s="58"/>
      <c r="K73" s="58"/>
      <c r="L73" s="170"/>
    </row>
    <row r="74" spans="1:12" ht="32.25" customHeight="1">
      <c r="A74" s="266"/>
      <c r="B74" s="31" t="s">
        <v>74</v>
      </c>
      <c r="C74" s="29" t="s">
        <v>38</v>
      </c>
      <c r="D74" s="34"/>
      <c r="E74" s="64"/>
      <c r="F74" s="58"/>
      <c r="G74" s="197"/>
      <c r="H74" s="180"/>
      <c r="I74" s="58"/>
      <c r="J74" s="58"/>
      <c r="K74" s="58"/>
      <c r="L74" s="170"/>
    </row>
    <row r="75" spans="1:12" ht="32.25" customHeight="1">
      <c r="A75" s="266"/>
      <c r="B75" s="31" t="s">
        <v>75</v>
      </c>
      <c r="C75" s="29" t="s">
        <v>38</v>
      </c>
      <c r="D75" s="34"/>
      <c r="E75" s="64"/>
      <c r="F75" s="58"/>
      <c r="G75" s="197"/>
      <c r="H75" s="180"/>
      <c r="I75" s="58"/>
      <c r="J75" s="58"/>
      <c r="K75" s="58"/>
      <c r="L75" s="170"/>
    </row>
    <row r="76" spans="1:12" ht="32.25" customHeight="1">
      <c r="A76" s="267"/>
      <c r="B76" s="31" t="s">
        <v>76</v>
      </c>
      <c r="C76" s="29" t="s">
        <v>38</v>
      </c>
      <c r="D76" s="34"/>
      <c r="E76" s="64"/>
      <c r="F76" s="58"/>
      <c r="G76" s="197"/>
      <c r="H76" s="180"/>
      <c r="I76" s="58"/>
      <c r="J76" s="58"/>
      <c r="K76" s="58"/>
      <c r="L76" s="170"/>
    </row>
    <row r="77" spans="1:7" ht="15" customHeight="1">
      <c r="A77" s="275"/>
      <c r="B77" s="275"/>
      <c r="C77" s="275"/>
      <c r="D77" s="275"/>
      <c r="E77" s="275"/>
      <c r="F77" s="275"/>
      <c r="G77" s="275"/>
    </row>
    <row r="78" spans="1:7" ht="12.75">
      <c r="A78" s="276"/>
      <c r="B78" s="276"/>
      <c r="C78" s="276"/>
      <c r="D78" s="276"/>
      <c r="E78" s="276"/>
      <c r="F78" s="276"/>
      <c r="G78" s="276"/>
    </row>
    <row r="79" spans="1:12" ht="37.5" customHeight="1">
      <c r="A79" s="143" t="s">
        <v>165</v>
      </c>
      <c r="B79" s="277" t="s">
        <v>205</v>
      </c>
      <c r="C79" s="277"/>
      <c r="D79" s="277"/>
      <c r="E79" s="277"/>
      <c r="F79" s="277"/>
      <c r="G79" s="277"/>
      <c r="H79" s="277"/>
      <c r="I79" s="281"/>
      <c r="J79" s="281"/>
      <c r="K79" s="281"/>
      <c r="L79" s="159"/>
    </row>
    <row r="80" spans="1:12" ht="52.5" customHeight="1">
      <c r="A80" s="143" t="s">
        <v>166</v>
      </c>
      <c r="B80" s="277" t="s">
        <v>208</v>
      </c>
      <c r="C80" s="277"/>
      <c r="D80" s="277"/>
      <c r="E80" s="277"/>
      <c r="F80" s="277"/>
      <c r="G80" s="277"/>
      <c r="H80" s="277"/>
      <c r="I80" s="278"/>
      <c r="J80" s="278"/>
      <c r="K80" s="278"/>
      <c r="L80" s="27"/>
    </row>
    <row r="81" spans="1:12" ht="52.5" customHeight="1">
      <c r="A81" s="143" t="s">
        <v>211</v>
      </c>
      <c r="B81" s="277" t="s">
        <v>221</v>
      </c>
      <c r="C81" s="277"/>
      <c r="D81" s="277"/>
      <c r="E81" s="277"/>
      <c r="F81" s="277"/>
      <c r="G81" s="277"/>
      <c r="H81" s="277"/>
      <c r="I81" s="278"/>
      <c r="J81" s="278"/>
      <c r="K81" s="278"/>
      <c r="L81" s="27"/>
    </row>
    <row r="82" spans="1:12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42" customHeight="1">
      <c r="A83" s="27"/>
      <c r="B83" s="249" t="s">
        <v>245</v>
      </c>
      <c r="C83" s="249"/>
      <c r="D83" s="249"/>
      <c r="E83" s="249"/>
      <c r="F83" s="249"/>
      <c r="G83" s="249"/>
      <c r="H83" s="249"/>
      <c r="I83" s="250"/>
      <c r="J83" s="250"/>
      <c r="K83" s="250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</sheetData>
  <sheetProtection/>
  <mergeCells count="36">
    <mergeCell ref="B81:K81"/>
    <mergeCell ref="B69:K69"/>
    <mergeCell ref="A5:K5"/>
    <mergeCell ref="A6:K6"/>
    <mergeCell ref="A7:K7"/>
    <mergeCell ref="B79:K79"/>
    <mergeCell ref="A65:A76"/>
    <mergeCell ref="B80:K80"/>
    <mergeCell ref="B12:K12"/>
    <mergeCell ref="H13:I13"/>
    <mergeCell ref="H15:I15"/>
    <mergeCell ref="H17:I17"/>
    <mergeCell ref="B33:K33"/>
    <mergeCell ref="A77:G78"/>
    <mergeCell ref="A49:A64"/>
    <mergeCell ref="B65:K65"/>
    <mergeCell ref="D3:G3"/>
    <mergeCell ref="A33:A48"/>
    <mergeCell ref="D10:G10"/>
    <mergeCell ref="C9:C11"/>
    <mergeCell ref="B49:K49"/>
    <mergeCell ref="E1:H1"/>
    <mergeCell ref="D14:E14"/>
    <mergeCell ref="D15:E15"/>
    <mergeCell ref="D17:E17"/>
    <mergeCell ref="F2:H2"/>
    <mergeCell ref="B83:K83"/>
    <mergeCell ref="O12:P12"/>
    <mergeCell ref="M13:N13"/>
    <mergeCell ref="M12:N12"/>
    <mergeCell ref="A9:A11"/>
    <mergeCell ref="B9:B11"/>
    <mergeCell ref="H10:K10"/>
    <mergeCell ref="D9:K9"/>
    <mergeCell ref="D13:E13"/>
    <mergeCell ref="H14:I14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T174"/>
  <sheetViews>
    <sheetView showGridLines="0" view="pageBreakPreview" zoomScale="60" zoomScaleNormal="70" zoomScalePageLayoutView="0" workbookViewId="0" topLeftCell="A160">
      <selection activeCell="B174" sqref="B174:F174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7" s="1" customFormat="1" ht="15.75">
      <c r="A1" s="11"/>
      <c r="B1" s="3"/>
      <c r="D1" s="273" t="s">
        <v>227</v>
      </c>
      <c r="E1" s="273"/>
      <c r="F1" s="273"/>
      <c r="G1" s="65"/>
    </row>
    <row r="2" spans="1:7" s="1" customFormat="1" ht="28.5" customHeight="1">
      <c r="A2" s="11"/>
      <c r="B2" s="3"/>
      <c r="E2" s="65"/>
      <c r="F2" s="273" t="s">
        <v>98</v>
      </c>
      <c r="G2" s="65"/>
    </row>
    <row r="3" spans="1:6" s="1" customFormat="1" ht="15.75" customHeight="1">
      <c r="A3" s="11"/>
      <c r="B3" s="3"/>
      <c r="D3" s="101"/>
      <c r="E3" s="101"/>
      <c r="F3" s="273"/>
    </row>
    <row r="4" s="6" customFormat="1" ht="18">
      <c r="C4" s="7"/>
    </row>
    <row r="5" spans="1:20" ht="22.5" customHeight="1">
      <c r="A5" s="286" t="s">
        <v>120</v>
      </c>
      <c r="B5" s="286"/>
      <c r="C5" s="286"/>
      <c r="D5" s="286"/>
      <c r="E5" s="286"/>
      <c r="F5" s="286"/>
      <c r="L5" s="285"/>
      <c r="M5" s="285"/>
      <c r="N5" s="285"/>
      <c r="O5" s="285"/>
      <c r="P5" s="285"/>
      <c r="Q5" s="285"/>
      <c r="R5" s="285"/>
      <c r="S5" s="285"/>
      <c r="T5" s="285"/>
    </row>
    <row r="6" spans="1:20" ht="16.5" customHeight="1">
      <c r="A6" s="286" t="s">
        <v>121</v>
      </c>
      <c r="B6" s="286"/>
      <c r="C6" s="286"/>
      <c r="D6" s="286"/>
      <c r="E6" s="286"/>
      <c r="F6" s="286"/>
      <c r="L6" s="16"/>
      <c r="M6" s="16"/>
      <c r="N6" s="16"/>
      <c r="O6" s="16"/>
      <c r="P6" s="16"/>
      <c r="Q6" s="16"/>
      <c r="R6" s="16"/>
      <c r="S6" s="16"/>
      <c r="T6" s="16"/>
    </row>
    <row r="7" spans="1:6" ht="20.25">
      <c r="A7" s="10"/>
      <c r="B7" s="10"/>
      <c r="C7" s="10"/>
      <c r="D7" s="10"/>
      <c r="F7" s="54"/>
    </row>
    <row r="8" spans="1:12" ht="78" customHeight="1">
      <c r="A8" s="102" t="s">
        <v>39</v>
      </c>
      <c r="B8" s="103" t="s">
        <v>40</v>
      </c>
      <c r="C8" s="102" t="s">
        <v>41</v>
      </c>
      <c r="D8" s="104" t="s">
        <v>185</v>
      </c>
      <c r="E8" s="105" t="s">
        <v>186</v>
      </c>
      <c r="F8" s="106" t="s">
        <v>187</v>
      </c>
      <c r="L8" s="66"/>
    </row>
    <row r="9" spans="1:6" ht="41.25" customHeight="1">
      <c r="A9" s="107"/>
      <c r="B9" s="108" t="s">
        <v>17</v>
      </c>
      <c r="C9" s="107"/>
      <c r="D9" s="109">
        <f>D10+D24+D35+D131+D145+D156</f>
        <v>0</v>
      </c>
      <c r="E9" s="110" t="s">
        <v>43</v>
      </c>
      <c r="F9" s="110" t="s">
        <v>43</v>
      </c>
    </row>
    <row r="10" spans="1:6" ht="38.25" customHeight="1">
      <c r="A10" s="111">
        <v>1</v>
      </c>
      <c r="B10" s="108" t="s">
        <v>188</v>
      </c>
      <c r="C10" s="108"/>
      <c r="D10" s="109">
        <f>SUM(D12:D21)</f>
        <v>0</v>
      </c>
      <c r="E10" s="109">
        <f>SUM(E12:E21)</f>
        <v>0</v>
      </c>
      <c r="F10" s="112" t="e">
        <f aca="true" t="shared" si="0" ref="F10:F34">D10/E10</f>
        <v>#DIV/0!</v>
      </c>
    </row>
    <row r="11" spans="1:6" ht="18.75">
      <c r="A11" s="111"/>
      <c r="B11" s="108" t="s">
        <v>114</v>
      </c>
      <c r="C11" s="108"/>
      <c r="D11" s="109"/>
      <c r="E11" s="109"/>
      <c r="F11" s="112"/>
    </row>
    <row r="12" spans="1:6" ht="37.5">
      <c r="A12" s="107"/>
      <c r="B12" s="113" t="s">
        <v>206</v>
      </c>
      <c r="C12" s="114"/>
      <c r="D12" s="115"/>
      <c r="E12" s="115"/>
      <c r="F12" s="110" t="e">
        <f t="shared" si="0"/>
        <v>#DIV/0!</v>
      </c>
    </row>
    <row r="13" spans="1:6" ht="34.5" customHeight="1">
      <c r="A13" s="107"/>
      <c r="B13" s="116" t="s">
        <v>50</v>
      </c>
      <c r="C13" s="114">
        <v>0.4</v>
      </c>
      <c r="D13" s="115"/>
      <c r="E13" s="115"/>
      <c r="F13" s="110" t="e">
        <f t="shared" si="0"/>
        <v>#DIV/0!</v>
      </c>
    </row>
    <row r="14" spans="1:6" ht="34.5" customHeight="1">
      <c r="A14" s="107"/>
      <c r="B14" s="116" t="s">
        <v>51</v>
      </c>
      <c r="C14" s="117" t="s">
        <v>15</v>
      </c>
      <c r="D14" s="115"/>
      <c r="E14" s="115"/>
      <c r="F14" s="110" t="e">
        <f t="shared" si="0"/>
        <v>#DIV/0!</v>
      </c>
    </row>
    <row r="15" spans="1:6" ht="36.75" customHeight="1">
      <c r="A15" s="107"/>
      <c r="B15" s="116" t="s">
        <v>52</v>
      </c>
      <c r="C15" s="114">
        <v>0.4</v>
      </c>
      <c r="D15" s="115"/>
      <c r="E15" s="115"/>
      <c r="F15" s="110" t="e">
        <f t="shared" si="0"/>
        <v>#DIV/0!</v>
      </c>
    </row>
    <row r="16" spans="1:6" ht="32.25" customHeight="1">
      <c r="A16" s="107"/>
      <c r="B16" s="116" t="s">
        <v>53</v>
      </c>
      <c r="C16" s="117" t="s">
        <v>15</v>
      </c>
      <c r="D16" s="115"/>
      <c r="E16" s="110"/>
      <c r="F16" s="110" t="e">
        <f t="shared" si="0"/>
        <v>#DIV/0!</v>
      </c>
    </row>
    <row r="17" spans="1:6" ht="33" customHeight="1">
      <c r="A17" s="118"/>
      <c r="B17" s="113" t="s">
        <v>46</v>
      </c>
      <c r="C17" s="117" t="s">
        <v>15</v>
      </c>
      <c r="D17" s="115"/>
      <c r="E17" s="110"/>
      <c r="F17" s="110" t="e">
        <f t="shared" si="0"/>
        <v>#DIV/0!</v>
      </c>
    </row>
    <row r="18" spans="1:6" ht="33" customHeight="1">
      <c r="A18" s="118"/>
      <c r="B18" s="116" t="s">
        <v>53</v>
      </c>
      <c r="C18" s="117" t="s">
        <v>84</v>
      </c>
      <c r="D18" s="115"/>
      <c r="E18" s="110"/>
      <c r="F18" s="110" t="e">
        <f t="shared" si="0"/>
        <v>#DIV/0!</v>
      </c>
    </row>
    <row r="19" spans="1:6" ht="33" customHeight="1">
      <c r="A19" s="118"/>
      <c r="B19" s="113" t="s">
        <v>46</v>
      </c>
      <c r="C19" s="117" t="s">
        <v>84</v>
      </c>
      <c r="D19" s="115"/>
      <c r="E19" s="110"/>
      <c r="F19" s="110" t="e">
        <f t="shared" si="0"/>
        <v>#DIV/0!</v>
      </c>
    </row>
    <row r="20" spans="1:6" ht="33" customHeight="1">
      <c r="A20" s="118"/>
      <c r="B20" s="116" t="s">
        <v>53</v>
      </c>
      <c r="C20" s="117" t="s">
        <v>85</v>
      </c>
      <c r="D20" s="115"/>
      <c r="E20" s="110"/>
      <c r="F20" s="110" t="e">
        <f t="shared" si="0"/>
        <v>#DIV/0!</v>
      </c>
    </row>
    <row r="21" spans="1:6" ht="33" customHeight="1">
      <c r="A21" s="118"/>
      <c r="B21" s="113" t="s">
        <v>46</v>
      </c>
      <c r="C21" s="117" t="s">
        <v>85</v>
      </c>
      <c r="D21" s="115"/>
      <c r="E21" s="110"/>
      <c r="F21" s="110" t="e">
        <f t="shared" si="0"/>
        <v>#DIV/0!</v>
      </c>
    </row>
    <row r="22" spans="1:6" ht="18.75">
      <c r="A22" s="111"/>
      <c r="B22" s="108" t="s">
        <v>223</v>
      </c>
      <c r="C22" s="108"/>
      <c r="D22" s="109"/>
      <c r="E22" s="109"/>
      <c r="F22" s="112"/>
    </row>
    <row r="23" spans="1:6" ht="18.75">
      <c r="A23" s="111"/>
      <c r="B23" s="108" t="s">
        <v>210</v>
      </c>
      <c r="C23" s="108"/>
      <c r="D23" s="109"/>
      <c r="E23" s="109"/>
      <c r="F23" s="112"/>
    </row>
    <row r="24" spans="1:6" ht="54" customHeight="1">
      <c r="A24" s="119" t="s">
        <v>42</v>
      </c>
      <c r="B24" s="108" t="s">
        <v>49</v>
      </c>
      <c r="C24" s="108"/>
      <c r="D24" s="115"/>
      <c r="E24" s="115">
        <f>E25+E26+E27+E28+E29+E30+E32+E34</f>
        <v>0</v>
      </c>
      <c r="F24" s="110" t="e">
        <f t="shared" si="0"/>
        <v>#DIV/0!</v>
      </c>
    </row>
    <row r="25" spans="1:6" ht="45.75" customHeight="1">
      <c r="A25" s="118"/>
      <c r="B25" s="113" t="s">
        <v>207</v>
      </c>
      <c r="C25" s="113"/>
      <c r="D25" s="115"/>
      <c r="E25" s="115">
        <f aca="true" t="shared" si="1" ref="E25:E34">E12</f>
        <v>0</v>
      </c>
      <c r="F25" s="110" t="e">
        <f t="shared" si="0"/>
        <v>#DIV/0!</v>
      </c>
    </row>
    <row r="26" spans="1:6" ht="33" customHeight="1">
      <c r="A26" s="118"/>
      <c r="B26" s="116" t="s">
        <v>50</v>
      </c>
      <c r="C26" s="114">
        <v>0.4</v>
      </c>
      <c r="D26" s="115"/>
      <c r="E26" s="115">
        <f t="shared" si="1"/>
        <v>0</v>
      </c>
      <c r="F26" s="110" t="e">
        <f t="shared" si="0"/>
        <v>#DIV/0!</v>
      </c>
    </row>
    <row r="27" spans="1:6" ht="36" customHeight="1">
      <c r="A27" s="118"/>
      <c r="B27" s="116" t="s">
        <v>51</v>
      </c>
      <c r="C27" s="117" t="s">
        <v>15</v>
      </c>
      <c r="D27" s="115"/>
      <c r="E27" s="115">
        <f t="shared" si="1"/>
        <v>0</v>
      </c>
      <c r="F27" s="110" t="e">
        <f t="shared" si="0"/>
        <v>#DIV/0!</v>
      </c>
    </row>
    <row r="28" spans="1:6" ht="39" customHeight="1">
      <c r="A28" s="118"/>
      <c r="B28" s="116" t="s">
        <v>52</v>
      </c>
      <c r="C28" s="114">
        <v>0.4</v>
      </c>
      <c r="D28" s="115"/>
      <c r="E28" s="115">
        <f t="shared" si="1"/>
        <v>0</v>
      </c>
      <c r="F28" s="110" t="e">
        <f t="shared" si="0"/>
        <v>#DIV/0!</v>
      </c>
    </row>
    <row r="29" spans="1:6" ht="36.75" customHeight="1">
      <c r="A29" s="118"/>
      <c r="B29" s="116" t="s">
        <v>53</v>
      </c>
      <c r="C29" s="117" t="s">
        <v>15</v>
      </c>
      <c r="D29" s="115"/>
      <c r="E29" s="115">
        <f t="shared" si="1"/>
        <v>0</v>
      </c>
      <c r="F29" s="110" t="e">
        <f t="shared" si="0"/>
        <v>#DIV/0!</v>
      </c>
    </row>
    <row r="30" spans="1:6" ht="30.75" customHeight="1">
      <c r="A30" s="118"/>
      <c r="B30" s="113" t="s">
        <v>46</v>
      </c>
      <c r="C30" s="117" t="s">
        <v>15</v>
      </c>
      <c r="D30" s="115"/>
      <c r="E30" s="115">
        <f t="shared" si="1"/>
        <v>0</v>
      </c>
      <c r="F30" s="110" t="e">
        <f t="shared" si="0"/>
        <v>#DIV/0!</v>
      </c>
    </row>
    <row r="31" spans="1:6" ht="30.75" customHeight="1">
      <c r="A31" s="118"/>
      <c r="B31" s="116" t="s">
        <v>53</v>
      </c>
      <c r="C31" s="117" t="s">
        <v>84</v>
      </c>
      <c r="D31" s="115"/>
      <c r="E31" s="115">
        <f t="shared" si="1"/>
        <v>0</v>
      </c>
      <c r="F31" s="110" t="e">
        <f t="shared" si="0"/>
        <v>#DIV/0!</v>
      </c>
    </row>
    <row r="32" spans="1:6" ht="30.75" customHeight="1">
      <c r="A32" s="118"/>
      <c r="B32" s="113" t="s">
        <v>46</v>
      </c>
      <c r="C32" s="117" t="s">
        <v>84</v>
      </c>
      <c r="D32" s="115"/>
      <c r="E32" s="115">
        <f t="shared" si="1"/>
        <v>0</v>
      </c>
      <c r="F32" s="110" t="e">
        <f t="shared" si="0"/>
        <v>#DIV/0!</v>
      </c>
    </row>
    <row r="33" spans="1:6" ht="30.75" customHeight="1">
      <c r="A33" s="118"/>
      <c r="B33" s="116" t="s">
        <v>53</v>
      </c>
      <c r="C33" s="117" t="s">
        <v>85</v>
      </c>
      <c r="D33" s="115"/>
      <c r="E33" s="115">
        <f t="shared" si="1"/>
        <v>0</v>
      </c>
      <c r="F33" s="110" t="e">
        <f t="shared" si="0"/>
        <v>#DIV/0!</v>
      </c>
    </row>
    <row r="34" spans="1:6" ht="30.75" customHeight="1">
      <c r="A34" s="118"/>
      <c r="B34" s="113" t="s">
        <v>46</v>
      </c>
      <c r="C34" s="117" t="s">
        <v>85</v>
      </c>
      <c r="D34" s="115"/>
      <c r="E34" s="115">
        <f t="shared" si="1"/>
        <v>0</v>
      </c>
      <c r="F34" s="110" t="e">
        <f t="shared" si="0"/>
        <v>#DIV/0!</v>
      </c>
    </row>
    <row r="35" spans="1:6" ht="60.75" customHeight="1">
      <c r="A35" s="111">
        <v>3</v>
      </c>
      <c r="B35" s="108" t="s">
        <v>224</v>
      </c>
      <c r="C35" s="108"/>
      <c r="D35" s="109">
        <f>D36+D67+D98+D109+D120</f>
        <v>0</v>
      </c>
      <c r="E35" s="109">
        <f>E36+E67+E98+E109+E120</f>
        <v>0</v>
      </c>
      <c r="F35" s="109" t="e">
        <f>D35/E35</f>
        <v>#DIV/0!</v>
      </c>
    </row>
    <row r="36" spans="1:6" ht="25.5" customHeight="1">
      <c r="A36" s="111" t="s">
        <v>33</v>
      </c>
      <c r="B36" s="108" t="s">
        <v>189</v>
      </c>
      <c r="C36" s="108" t="s">
        <v>18</v>
      </c>
      <c r="D36" s="109">
        <f>D39+D42+D45+D48+D51+D54</f>
        <v>0</v>
      </c>
      <c r="E36" s="109">
        <f>E39+E42+E45+E48+E51+E54</f>
        <v>0</v>
      </c>
      <c r="F36" s="112" t="e">
        <f>D36/E36</f>
        <v>#DIV/0!</v>
      </c>
    </row>
    <row r="37" spans="1:6" ht="37.5">
      <c r="A37" s="120"/>
      <c r="B37" s="121" t="s">
        <v>207</v>
      </c>
      <c r="C37" s="122"/>
      <c r="D37" s="123"/>
      <c r="E37" s="124"/>
      <c r="F37" s="124"/>
    </row>
    <row r="38" spans="1:6" ht="18.75">
      <c r="A38" s="125"/>
      <c r="B38" s="45" t="s">
        <v>86</v>
      </c>
      <c r="C38" s="126"/>
      <c r="D38" s="127"/>
      <c r="E38" s="128"/>
      <c r="F38" s="128"/>
    </row>
    <row r="39" spans="1:6" ht="18.75">
      <c r="A39" s="129"/>
      <c r="B39" s="46" t="s">
        <v>87</v>
      </c>
      <c r="C39" s="130"/>
      <c r="D39" s="131"/>
      <c r="E39" s="132"/>
      <c r="F39" s="132" t="e">
        <f>D39/E39</f>
        <v>#DIV/0!</v>
      </c>
    </row>
    <row r="40" spans="1:6" ht="18.75">
      <c r="A40" s="120"/>
      <c r="B40" s="133" t="s">
        <v>50</v>
      </c>
      <c r="C40" s="122">
        <v>0.4</v>
      </c>
      <c r="D40" s="123"/>
      <c r="E40" s="124"/>
      <c r="F40" s="124"/>
    </row>
    <row r="41" spans="1:6" ht="18.75">
      <c r="A41" s="125"/>
      <c r="B41" s="45" t="s">
        <v>86</v>
      </c>
      <c r="C41" s="126">
        <v>0.4</v>
      </c>
      <c r="D41" s="127"/>
      <c r="E41" s="128"/>
      <c r="F41" s="128"/>
    </row>
    <row r="42" spans="1:6" ht="18.75">
      <c r="A42" s="129"/>
      <c r="B42" s="46" t="s">
        <v>87</v>
      </c>
      <c r="C42" s="130">
        <v>0.4</v>
      </c>
      <c r="D42" s="131"/>
      <c r="E42" s="132"/>
      <c r="F42" s="132" t="e">
        <f>D42/E42</f>
        <v>#DIV/0!</v>
      </c>
    </row>
    <row r="43" spans="1:6" ht="18.75">
      <c r="A43" s="120"/>
      <c r="B43" s="133" t="s">
        <v>51</v>
      </c>
      <c r="C43" s="134" t="s">
        <v>15</v>
      </c>
      <c r="D43" s="123"/>
      <c r="E43" s="124"/>
      <c r="F43" s="124"/>
    </row>
    <row r="44" spans="1:6" ht="18.75">
      <c r="A44" s="125"/>
      <c r="B44" s="45" t="s">
        <v>86</v>
      </c>
      <c r="C44" s="135" t="s">
        <v>15</v>
      </c>
      <c r="D44" s="127"/>
      <c r="E44" s="128"/>
      <c r="F44" s="128"/>
    </row>
    <row r="45" spans="1:6" ht="18.75">
      <c r="A45" s="129"/>
      <c r="B45" s="46" t="s">
        <v>87</v>
      </c>
      <c r="C45" s="136" t="s">
        <v>15</v>
      </c>
      <c r="D45" s="131"/>
      <c r="E45" s="132"/>
      <c r="F45" s="132" t="e">
        <f>D45/E45</f>
        <v>#DIV/0!</v>
      </c>
    </row>
    <row r="46" spans="1:6" ht="18.75">
      <c r="A46" s="120"/>
      <c r="B46" s="133" t="s">
        <v>52</v>
      </c>
      <c r="C46" s="122">
        <v>0.4</v>
      </c>
      <c r="D46" s="123"/>
      <c r="E46" s="124"/>
      <c r="F46" s="124"/>
    </row>
    <row r="47" spans="1:6" ht="18.75">
      <c r="A47" s="125"/>
      <c r="B47" s="45" t="s">
        <v>86</v>
      </c>
      <c r="C47" s="126">
        <v>0.4</v>
      </c>
      <c r="D47" s="127"/>
      <c r="E47" s="128"/>
      <c r="F47" s="128"/>
    </row>
    <row r="48" spans="1:6" ht="18.75">
      <c r="A48" s="129"/>
      <c r="B48" s="46" t="s">
        <v>87</v>
      </c>
      <c r="C48" s="130">
        <v>0.4</v>
      </c>
      <c r="D48" s="131"/>
      <c r="E48" s="132"/>
      <c r="F48" s="132" t="e">
        <f>D48/E48</f>
        <v>#DIV/0!</v>
      </c>
    </row>
    <row r="49" spans="1:6" ht="18.75">
      <c r="A49" s="120"/>
      <c r="B49" s="133" t="s">
        <v>53</v>
      </c>
      <c r="C49" s="134" t="s">
        <v>15</v>
      </c>
      <c r="D49" s="123"/>
      <c r="E49" s="124"/>
      <c r="F49" s="124"/>
    </row>
    <row r="50" spans="1:6" ht="18.75">
      <c r="A50" s="125"/>
      <c r="B50" s="45" t="s">
        <v>86</v>
      </c>
      <c r="C50" s="135" t="s">
        <v>15</v>
      </c>
      <c r="D50" s="127"/>
      <c r="E50" s="128"/>
      <c r="F50" s="128"/>
    </row>
    <row r="51" spans="1:6" ht="18.75">
      <c r="A51" s="129"/>
      <c r="B51" s="46" t="s">
        <v>87</v>
      </c>
      <c r="C51" s="136" t="s">
        <v>15</v>
      </c>
      <c r="D51" s="131"/>
      <c r="E51" s="132"/>
      <c r="F51" s="132" t="e">
        <f>D51/E51</f>
        <v>#DIV/0!</v>
      </c>
    </row>
    <row r="52" spans="1:6" ht="18.75">
      <c r="A52" s="137"/>
      <c r="B52" s="121" t="s">
        <v>46</v>
      </c>
      <c r="C52" s="134" t="s">
        <v>15</v>
      </c>
      <c r="D52" s="123"/>
      <c r="E52" s="124"/>
      <c r="F52" s="124"/>
    </row>
    <row r="53" spans="1:6" ht="18.75">
      <c r="A53" s="138"/>
      <c r="B53" s="45" t="s">
        <v>86</v>
      </c>
      <c r="C53" s="135" t="s">
        <v>15</v>
      </c>
      <c r="D53" s="127"/>
      <c r="E53" s="128"/>
      <c r="F53" s="128"/>
    </row>
    <row r="54" spans="1:6" ht="18.75">
      <c r="A54" s="139"/>
      <c r="B54" s="46" t="s">
        <v>87</v>
      </c>
      <c r="C54" s="136" t="s">
        <v>15</v>
      </c>
      <c r="D54" s="131"/>
      <c r="E54" s="132"/>
      <c r="F54" s="132" t="e">
        <f>D54/E54</f>
        <v>#DIV/0!</v>
      </c>
    </row>
    <row r="55" spans="1:6" ht="18.75">
      <c r="A55" s="137"/>
      <c r="B55" s="133" t="s">
        <v>53</v>
      </c>
      <c r="C55" s="134" t="s">
        <v>84</v>
      </c>
      <c r="D55" s="123"/>
      <c r="E55" s="124"/>
      <c r="F55" s="124"/>
    </row>
    <row r="56" spans="1:6" ht="18.75">
      <c r="A56" s="138"/>
      <c r="B56" s="45" t="s">
        <v>86</v>
      </c>
      <c r="C56" s="135" t="s">
        <v>84</v>
      </c>
      <c r="D56" s="127"/>
      <c r="E56" s="128"/>
      <c r="F56" s="128"/>
    </row>
    <row r="57" spans="1:6" ht="18.75">
      <c r="A57" s="139"/>
      <c r="B57" s="46" t="s">
        <v>87</v>
      </c>
      <c r="C57" s="136" t="s">
        <v>84</v>
      </c>
      <c r="D57" s="131"/>
      <c r="E57" s="132"/>
      <c r="F57" s="132"/>
    </row>
    <row r="58" spans="1:6" ht="18.75">
      <c r="A58" s="137"/>
      <c r="B58" s="121" t="s">
        <v>46</v>
      </c>
      <c r="C58" s="134" t="s">
        <v>84</v>
      </c>
      <c r="D58" s="123"/>
      <c r="E58" s="124"/>
      <c r="F58" s="124"/>
    </row>
    <row r="59" spans="1:6" ht="18.75">
      <c r="A59" s="138"/>
      <c r="B59" s="45" t="s">
        <v>86</v>
      </c>
      <c r="C59" s="135" t="s">
        <v>84</v>
      </c>
      <c r="D59" s="127"/>
      <c r="E59" s="128"/>
      <c r="F59" s="128"/>
    </row>
    <row r="60" spans="1:6" ht="18.75">
      <c r="A60" s="139"/>
      <c r="B60" s="46" t="s">
        <v>87</v>
      </c>
      <c r="C60" s="136" t="s">
        <v>84</v>
      </c>
      <c r="D60" s="131"/>
      <c r="E60" s="132"/>
      <c r="F60" s="132"/>
    </row>
    <row r="61" spans="1:6" ht="18.75">
      <c r="A61" s="137"/>
      <c r="B61" s="133" t="s">
        <v>53</v>
      </c>
      <c r="C61" s="134" t="s">
        <v>85</v>
      </c>
      <c r="D61" s="123"/>
      <c r="E61" s="124"/>
      <c r="F61" s="124"/>
    </row>
    <row r="62" spans="1:6" ht="18.75">
      <c r="A62" s="138"/>
      <c r="B62" s="45" t="s">
        <v>86</v>
      </c>
      <c r="C62" s="135" t="s">
        <v>85</v>
      </c>
      <c r="D62" s="127"/>
      <c r="E62" s="128"/>
      <c r="F62" s="128"/>
    </row>
    <row r="63" spans="1:6" ht="18.75">
      <c r="A63" s="139"/>
      <c r="B63" s="46" t="s">
        <v>87</v>
      </c>
      <c r="C63" s="136" t="s">
        <v>85</v>
      </c>
      <c r="D63" s="131"/>
      <c r="E63" s="132"/>
      <c r="F63" s="132"/>
    </row>
    <row r="64" spans="1:6" ht="18.75">
      <c r="A64" s="137"/>
      <c r="B64" s="121" t="s">
        <v>46</v>
      </c>
      <c r="C64" s="134" t="s">
        <v>85</v>
      </c>
      <c r="D64" s="123"/>
      <c r="E64" s="124"/>
      <c r="F64" s="124"/>
    </row>
    <row r="65" spans="1:6" ht="18.75">
      <c r="A65" s="138"/>
      <c r="B65" s="45" t="s">
        <v>86</v>
      </c>
      <c r="C65" s="135" t="s">
        <v>85</v>
      </c>
      <c r="D65" s="127"/>
      <c r="E65" s="128"/>
      <c r="F65" s="128"/>
    </row>
    <row r="66" spans="1:6" ht="18.75">
      <c r="A66" s="139"/>
      <c r="B66" s="46" t="s">
        <v>87</v>
      </c>
      <c r="C66" s="136" t="s">
        <v>85</v>
      </c>
      <c r="D66" s="131"/>
      <c r="E66" s="132"/>
      <c r="F66" s="132"/>
    </row>
    <row r="67" spans="1:6" ht="40.5" customHeight="1">
      <c r="A67" s="111" t="s">
        <v>34</v>
      </c>
      <c r="B67" s="108" t="s">
        <v>155</v>
      </c>
      <c r="C67" s="108" t="s">
        <v>18</v>
      </c>
      <c r="D67" s="109">
        <f>D70+D76+D82+D85</f>
        <v>0</v>
      </c>
      <c r="E67" s="109">
        <f>E70+E76+E82+E85</f>
        <v>0</v>
      </c>
      <c r="F67" s="109" t="e">
        <f>D67/E67</f>
        <v>#DIV/0!</v>
      </c>
    </row>
    <row r="68" spans="1:5" ht="37.5">
      <c r="A68" s="120"/>
      <c r="B68" s="121" t="s">
        <v>207</v>
      </c>
      <c r="C68" s="122"/>
      <c r="D68" s="123"/>
      <c r="E68" s="124"/>
    </row>
    <row r="69" spans="1:6" ht="18.75">
      <c r="A69" s="125"/>
      <c r="B69" s="45" t="s">
        <v>88</v>
      </c>
      <c r="C69" s="126"/>
      <c r="D69" s="127"/>
      <c r="E69" s="128"/>
      <c r="F69" s="128"/>
    </row>
    <row r="70" spans="1:6" ht="18.75">
      <c r="A70" s="129"/>
      <c r="B70" s="46" t="s">
        <v>89</v>
      </c>
      <c r="C70" s="130"/>
      <c r="D70" s="131"/>
      <c r="E70" s="132"/>
      <c r="F70" s="124" t="e">
        <f>D70/E70</f>
        <v>#DIV/0!</v>
      </c>
    </row>
    <row r="71" spans="1:6" ht="18.75">
      <c r="A71" s="120"/>
      <c r="B71" s="133" t="s">
        <v>50</v>
      </c>
      <c r="C71" s="122">
        <v>0.4</v>
      </c>
      <c r="D71" s="123"/>
      <c r="E71" s="124"/>
      <c r="F71" s="124"/>
    </row>
    <row r="72" spans="1:6" ht="18.75">
      <c r="A72" s="125"/>
      <c r="B72" s="45" t="s">
        <v>88</v>
      </c>
      <c r="C72" s="126">
        <v>0.4</v>
      </c>
      <c r="D72" s="127"/>
      <c r="E72" s="128"/>
      <c r="F72" s="128"/>
    </row>
    <row r="73" spans="1:6" ht="18.75">
      <c r="A73" s="129"/>
      <c r="B73" s="46" t="s">
        <v>89</v>
      </c>
      <c r="C73" s="130">
        <v>0.4</v>
      </c>
      <c r="D73" s="131"/>
      <c r="E73" s="132"/>
      <c r="F73" s="132" t="e">
        <f>D73/E73</f>
        <v>#DIV/0!</v>
      </c>
    </row>
    <row r="74" spans="1:6" ht="18.75">
      <c r="A74" s="120"/>
      <c r="B74" s="133" t="s">
        <v>51</v>
      </c>
      <c r="C74" s="134" t="s">
        <v>15</v>
      </c>
      <c r="D74" s="123"/>
      <c r="E74" s="124"/>
      <c r="F74" s="124"/>
    </row>
    <row r="75" spans="1:6" ht="18.75">
      <c r="A75" s="125"/>
      <c r="B75" s="45" t="s">
        <v>88</v>
      </c>
      <c r="C75" s="135" t="s">
        <v>15</v>
      </c>
      <c r="D75" s="127"/>
      <c r="E75" s="128"/>
      <c r="F75" s="128"/>
    </row>
    <row r="76" spans="1:6" ht="18.75">
      <c r="A76" s="129"/>
      <c r="B76" s="46" t="s">
        <v>89</v>
      </c>
      <c r="C76" s="136" t="s">
        <v>15</v>
      </c>
      <c r="D76" s="131"/>
      <c r="E76" s="132"/>
      <c r="F76" s="132" t="e">
        <f>D76/E76</f>
        <v>#DIV/0!</v>
      </c>
    </row>
    <row r="77" spans="1:6" ht="18.75">
      <c r="A77" s="120"/>
      <c r="B77" s="133" t="s">
        <v>52</v>
      </c>
      <c r="C77" s="122">
        <v>0.4</v>
      </c>
      <c r="D77" s="123"/>
      <c r="E77" s="124"/>
      <c r="F77" s="124"/>
    </row>
    <row r="78" spans="1:6" ht="18.75">
      <c r="A78" s="125"/>
      <c r="B78" s="45" t="s">
        <v>88</v>
      </c>
      <c r="C78" s="126">
        <v>0.4</v>
      </c>
      <c r="D78" s="127"/>
      <c r="E78" s="128"/>
      <c r="F78" s="128"/>
    </row>
    <row r="79" spans="1:6" ht="18.75">
      <c r="A79" s="129"/>
      <c r="B79" s="46" t="s">
        <v>89</v>
      </c>
      <c r="C79" s="130">
        <v>0.4</v>
      </c>
      <c r="D79" s="131"/>
      <c r="E79" s="132"/>
      <c r="F79" s="132" t="e">
        <f>D79/E79</f>
        <v>#DIV/0!</v>
      </c>
    </row>
    <row r="80" spans="1:6" ht="18.75">
      <c r="A80" s="120"/>
      <c r="B80" s="133" t="s">
        <v>53</v>
      </c>
      <c r="C80" s="134" t="s">
        <v>15</v>
      </c>
      <c r="D80" s="123"/>
      <c r="E80" s="124"/>
      <c r="F80" s="124"/>
    </row>
    <row r="81" spans="1:6" ht="18.75">
      <c r="A81" s="125"/>
      <c r="B81" s="45" t="s">
        <v>88</v>
      </c>
      <c r="C81" s="135" t="s">
        <v>15</v>
      </c>
      <c r="D81" s="127"/>
      <c r="E81" s="128"/>
      <c r="F81" s="128"/>
    </row>
    <row r="82" spans="1:6" ht="18.75">
      <c r="A82" s="129"/>
      <c r="B82" s="46" t="s">
        <v>89</v>
      </c>
      <c r="C82" s="136" t="s">
        <v>15</v>
      </c>
      <c r="D82" s="131"/>
      <c r="E82" s="132"/>
      <c r="F82" s="132" t="e">
        <f>D82/E82</f>
        <v>#DIV/0!</v>
      </c>
    </row>
    <row r="83" spans="1:6" ht="18.75">
      <c r="A83" s="137"/>
      <c r="B83" s="121" t="s">
        <v>46</v>
      </c>
      <c r="C83" s="134" t="s">
        <v>15</v>
      </c>
      <c r="D83" s="123"/>
      <c r="E83" s="124"/>
      <c r="F83" s="124"/>
    </row>
    <row r="84" spans="1:6" ht="18.75">
      <c r="A84" s="138"/>
      <c r="B84" s="45" t="s">
        <v>88</v>
      </c>
      <c r="C84" s="135" t="s">
        <v>15</v>
      </c>
      <c r="D84" s="127"/>
      <c r="E84" s="128"/>
      <c r="F84" s="128"/>
    </row>
    <row r="85" spans="1:6" ht="18.75">
      <c r="A85" s="139"/>
      <c r="B85" s="46" t="s">
        <v>89</v>
      </c>
      <c r="C85" s="136" t="s">
        <v>15</v>
      </c>
      <c r="D85" s="131"/>
      <c r="E85" s="132"/>
      <c r="F85" s="132" t="e">
        <f>D85/E85</f>
        <v>#DIV/0!</v>
      </c>
    </row>
    <row r="86" spans="1:6" ht="18.75">
      <c r="A86" s="137"/>
      <c r="B86" s="133" t="s">
        <v>53</v>
      </c>
      <c r="C86" s="134" t="s">
        <v>84</v>
      </c>
      <c r="D86" s="123"/>
      <c r="E86" s="124"/>
      <c r="F86" s="124"/>
    </row>
    <row r="87" spans="1:6" ht="18.75">
      <c r="A87" s="138"/>
      <c r="B87" s="45" t="s">
        <v>88</v>
      </c>
      <c r="C87" s="135" t="s">
        <v>84</v>
      </c>
      <c r="D87" s="127"/>
      <c r="E87" s="128"/>
      <c r="F87" s="128"/>
    </row>
    <row r="88" spans="1:6" ht="18.75">
      <c r="A88" s="139"/>
      <c r="B88" s="46" t="s">
        <v>89</v>
      </c>
      <c r="C88" s="136" t="s">
        <v>84</v>
      </c>
      <c r="D88" s="131"/>
      <c r="E88" s="132"/>
      <c r="F88" s="132"/>
    </row>
    <row r="89" spans="1:6" ht="18.75">
      <c r="A89" s="137"/>
      <c r="B89" s="121" t="s">
        <v>46</v>
      </c>
      <c r="C89" s="134" t="s">
        <v>84</v>
      </c>
      <c r="D89" s="123"/>
      <c r="E89" s="124"/>
      <c r="F89" s="124"/>
    </row>
    <row r="90" spans="1:6" ht="18.75">
      <c r="A90" s="138"/>
      <c r="B90" s="45" t="s">
        <v>88</v>
      </c>
      <c r="C90" s="135" t="s">
        <v>84</v>
      </c>
      <c r="D90" s="127"/>
      <c r="E90" s="128"/>
      <c r="F90" s="128"/>
    </row>
    <row r="91" spans="1:6" ht="18.75">
      <c r="A91" s="139"/>
      <c r="B91" s="46" t="s">
        <v>89</v>
      </c>
      <c r="C91" s="136" t="s">
        <v>84</v>
      </c>
      <c r="D91" s="131"/>
      <c r="E91" s="132"/>
      <c r="F91" s="132"/>
    </row>
    <row r="92" spans="1:6" ht="18.75">
      <c r="A92" s="137"/>
      <c r="B92" s="133" t="s">
        <v>53</v>
      </c>
      <c r="C92" s="134" t="s">
        <v>85</v>
      </c>
      <c r="D92" s="123"/>
      <c r="E92" s="124"/>
      <c r="F92" s="124"/>
    </row>
    <row r="93" spans="1:6" ht="18.75">
      <c r="A93" s="138"/>
      <c r="B93" s="45" t="s">
        <v>88</v>
      </c>
      <c r="C93" s="135" t="s">
        <v>85</v>
      </c>
      <c r="D93" s="127"/>
      <c r="E93" s="128"/>
      <c r="F93" s="128"/>
    </row>
    <row r="94" spans="1:6" ht="18.75">
      <c r="A94" s="139"/>
      <c r="B94" s="46" t="s">
        <v>89</v>
      </c>
      <c r="C94" s="136" t="s">
        <v>85</v>
      </c>
      <c r="D94" s="131"/>
      <c r="E94" s="132"/>
      <c r="F94" s="132"/>
    </row>
    <row r="95" spans="1:6" ht="18.75">
      <c r="A95" s="137"/>
      <c r="B95" s="121" t="s">
        <v>46</v>
      </c>
      <c r="C95" s="134" t="s">
        <v>85</v>
      </c>
      <c r="D95" s="123"/>
      <c r="E95" s="124"/>
      <c r="F95" s="124"/>
    </row>
    <row r="96" spans="1:6" ht="18.75">
      <c r="A96" s="138"/>
      <c r="B96" s="45" t="s">
        <v>88</v>
      </c>
      <c r="C96" s="135" t="s">
        <v>85</v>
      </c>
      <c r="D96" s="127"/>
      <c r="E96" s="128"/>
      <c r="F96" s="128"/>
    </row>
    <row r="97" spans="1:6" ht="18.75">
      <c r="A97" s="139"/>
      <c r="B97" s="46" t="s">
        <v>89</v>
      </c>
      <c r="C97" s="136" t="s">
        <v>85</v>
      </c>
      <c r="D97" s="131"/>
      <c r="E97" s="132"/>
      <c r="F97" s="132"/>
    </row>
    <row r="98" spans="1:6" ht="39" customHeight="1">
      <c r="A98" s="111" t="s">
        <v>35</v>
      </c>
      <c r="B98" s="108" t="s">
        <v>156</v>
      </c>
      <c r="C98" s="108" t="s">
        <v>18</v>
      </c>
      <c r="D98" s="109">
        <f>SUM(D99:D108)</f>
        <v>0</v>
      </c>
      <c r="E98" s="109">
        <f>SUM(E99:E108)</f>
        <v>0</v>
      </c>
      <c r="F98" s="112" t="e">
        <f>D98/E98</f>
        <v>#DIV/0!</v>
      </c>
    </row>
    <row r="99" spans="1:6" ht="37.5">
      <c r="A99" s="107"/>
      <c r="B99" s="113" t="s">
        <v>207</v>
      </c>
      <c r="C99" s="114"/>
      <c r="D99" s="115"/>
      <c r="E99" s="110"/>
      <c r="F99" s="110"/>
    </row>
    <row r="100" spans="1:6" ht="18.75">
      <c r="A100" s="107"/>
      <c r="B100" s="116" t="s">
        <v>50</v>
      </c>
      <c r="C100" s="114">
        <v>0.4</v>
      </c>
      <c r="D100" s="115"/>
      <c r="E100" s="110"/>
      <c r="F100" s="110"/>
    </row>
    <row r="101" spans="1:6" ht="18.75">
      <c r="A101" s="107"/>
      <c r="B101" s="116" t="s">
        <v>51</v>
      </c>
      <c r="C101" s="117" t="s">
        <v>15</v>
      </c>
      <c r="D101" s="115"/>
      <c r="E101" s="110"/>
      <c r="F101" s="110" t="e">
        <f>D101/E101</f>
        <v>#DIV/0!</v>
      </c>
    </row>
    <row r="102" spans="1:6" ht="21.75" customHeight="1">
      <c r="A102" s="107"/>
      <c r="B102" s="116" t="s">
        <v>52</v>
      </c>
      <c r="C102" s="114">
        <v>0.4</v>
      </c>
      <c r="D102" s="115"/>
      <c r="E102" s="110"/>
      <c r="F102" s="110"/>
    </row>
    <row r="103" spans="1:6" ht="26.25" customHeight="1">
      <c r="A103" s="107"/>
      <c r="B103" s="116" t="s">
        <v>53</v>
      </c>
      <c r="C103" s="117" t="s">
        <v>15</v>
      </c>
      <c r="D103" s="115"/>
      <c r="E103" s="110"/>
      <c r="F103" s="110"/>
    </row>
    <row r="104" spans="1:6" ht="28.5" customHeight="1">
      <c r="A104" s="118"/>
      <c r="B104" s="113" t="s">
        <v>46</v>
      </c>
      <c r="C104" s="117" t="s">
        <v>15</v>
      </c>
      <c r="D104" s="115"/>
      <c r="E104" s="110"/>
      <c r="F104" s="110" t="e">
        <f>D104/E104</f>
        <v>#DIV/0!</v>
      </c>
    </row>
    <row r="105" spans="1:6" ht="30" customHeight="1">
      <c r="A105" s="118"/>
      <c r="B105" s="116" t="s">
        <v>53</v>
      </c>
      <c r="C105" s="117" t="s">
        <v>84</v>
      </c>
      <c r="D105" s="115"/>
      <c r="E105" s="110"/>
      <c r="F105" s="110"/>
    </row>
    <row r="106" spans="1:6" ht="28.5" customHeight="1">
      <c r="A106" s="118"/>
      <c r="B106" s="113" t="s">
        <v>46</v>
      </c>
      <c r="C106" s="117" t="s">
        <v>84</v>
      </c>
      <c r="D106" s="115"/>
      <c r="E106" s="110"/>
      <c r="F106" s="110"/>
    </row>
    <row r="107" spans="1:6" ht="28.5" customHeight="1">
      <c r="A107" s="118"/>
      <c r="B107" s="116" t="s">
        <v>53</v>
      </c>
      <c r="C107" s="117" t="s">
        <v>85</v>
      </c>
      <c r="D107" s="115"/>
      <c r="E107" s="110"/>
      <c r="F107" s="110"/>
    </row>
    <row r="108" spans="1:6" ht="28.5" customHeight="1">
      <c r="A108" s="118"/>
      <c r="B108" s="113" t="s">
        <v>46</v>
      </c>
      <c r="C108" s="117" t="s">
        <v>85</v>
      </c>
      <c r="D108" s="115"/>
      <c r="E108" s="110"/>
      <c r="F108" s="110"/>
    </row>
    <row r="109" spans="1:6" ht="82.5" customHeight="1">
      <c r="A109" s="111" t="s">
        <v>36</v>
      </c>
      <c r="B109" s="108" t="s">
        <v>190</v>
      </c>
      <c r="C109" s="108" t="s">
        <v>18</v>
      </c>
      <c r="D109" s="109">
        <f>D110+D111+D113</f>
        <v>0</v>
      </c>
      <c r="E109" s="109">
        <f>E110+E111+E113</f>
        <v>0</v>
      </c>
      <c r="F109" s="109" t="e">
        <f aca="true" t="shared" si="2" ref="F109:F114">D109/E109</f>
        <v>#DIV/0!</v>
      </c>
    </row>
    <row r="110" spans="1:6" ht="37.5">
      <c r="A110" s="107"/>
      <c r="B110" s="113" t="s">
        <v>207</v>
      </c>
      <c r="C110" s="114"/>
      <c r="D110" s="115"/>
      <c r="E110" s="110"/>
      <c r="F110" s="110" t="e">
        <f t="shared" si="2"/>
        <v>#DIV/0!</v>
      </c>
    </row>
    <row r="111" spans="1:6" ht="32.25" customHeight="1">
      <c r="A111" s="107"/>
      <c r="B111" s="116" t="s">
        <v>50</v>
      </c>
      <c r="C111" s="114">
        <v>0.4</v>
      </c>
      <c r="D111" s="115"/>
      <c r="E111" s="110"/>
      <c r="F111" s="110" t="e">
        <f t="shared" si="2"/>
        <v>#DIV/0!</v>
      </c>
    </row>
    <row r="112" spans="1:6" ht="33" customHeight="1">
      <c r="A112" s="107"/>
      <c r="B112" s="116" t="s">
        <v>51</v>
      </c>
      <c r="C112" s="117" t="s">
        <v>15</v>
      </c>
      <c r="D112" s="115"/>
      <c r="E112" s="110"/>
      <c r="F112" s="110" t="e">
        <f t="shared" si="2"/>
        <v>#DIV/0!</v>
      </c>
    </row>
    <row r="113" spans="1:6" ht="30" customHeight="1">
      <c r="A113" s="107"/>
      <c r="B113" s="116" t="s">
        <v>52</v>
      </c>
      <c r="C113" s="114">
        <v>0.4</v>
      </c>
      <c r="D113" s="115"/>
      <c r="E113" s="110"/>
      <c r="F113" s="110" t="e">
        <f t="shared" si="2"/>
        <v>#DIV/0!</v>
      </c>
    </row>
    <row r="114" spans="1:6" ht="27.75" customHeight="1">
      <c r="A114" s="107"/>
      <c r="B114" s="116" t="s">
        <v>53</v>
      </c>
      <c r="C114" s="117" t="s">
        <v>15</v>
      </c>
      <c r="D114" s="115"/>
      <c r="E114" s="110"/>
      <c r="F114" s="110" t="e">
        <f t="shared" si="2"/>
        <v>#DIV/0!</v>
      </c>
    </row>
    <row r="115" spans="1:6" ht="33" customHeight="1">
      <c r="A115" s="118"/>
      <c r="B115" s="113" t="s">
        <v>46</v>
      </c>
      <c r="C115" s="117" t="s">
        <v>15</v>
      </c>
      <c r="D115" s="115"/>
      <c r="E115" s="110"/>
      <c r="F115" s="110"/>
    </row>
    <row r="116" spans="1:6" ht="33" customHeight="1">
      <c r="A116" s="118"/>
      <c r="B116" s="116" t="s">
        <v>53</v>
      </c>
      <c r="C116" s="117" t="s">
        <v>84</v>
      </c>
      <c r="D116" s="115"/>
      <c r="E116" s="110"/>
      <c r="F116" s="110"/>
    </row>
    <row r="117" spans="1:6" ht="33" customHeight="1">
      <c r="A117" s="118"/>
      <c r="B117" s="113" t="s">
        <v>46</v>
      </c>
      <c r="C117" s="117" t="s">
        <v>84</v>
      </c>
      <c r="D117" s="115"/>
      <c r="E117" s="110"/>
      <c r="F117" s="110" t="e">
        <f>D117/E117</f>
        <v>#DIV/0!</v>
      </c>
    </row>
    <row r="118" spans="1:6" ht="33" customHeight="1">
      <c r="A118" s="118"/>
      <c r="B118" s="116" t="s">
        <v>53</v>
      </c>
      <c r="C118" s="117" t="s">
        <v>85</v>
      </c>
      <c r="D118" s="115"/>
      <c r="E118" s="110"/>
      <c r="F118" s="110"/>
    </row>
    <row r="119" spans="1:6" ht="33" customHeight="1">
      <c r="A119" s="118"/>
      <c r="B119" s="113" t="s">
        <v>46</v>
      </c>
      <c r="C119" s="117" t="s">
        <v>85</v>
      </c>
      <c r="D119" s="115"/>
      <c r="E119" s="110"/>
      <c r="F119" s="110"/>
    </row>
    <row r="120" spans="1:6" ht="37.5">
      <c r="A120" s="111" t="s">
        <v>16</v>
      </c>
      <c r="B120" s="108" t="s">
        <v>191</v>
      </c>
      <c r="C120" s="108" t="s">
        <v>18</v>
      </c>
      <c r="D120" s="109">
        <f>SUM(D121:D130)</f>
        <v>0</v>
      </c>
      <c r="E120" s="109">
        <f>SUM(E121:E130)</f>
        <v>0</v>
      </c>
      <c r="F120" s="109" t="e">
        <f>D120/E120</f>
        <v>#DIV/0!</v>
      </c>
    </row>
    <row r="121" spans="1:6" ht="37.5">
      <c r="A121" s="107"/>
      <c r="B121" s="113" t="s">
        <v>207</v>
      </c>
      <c r="C121" s="114"/>
      <c r="D121" s="115"/>
      <c r="E121" s="110"/>
      <c r="F121" s="110"/>
    </row>
    <row r="122" spans="1:6" ht="30" customHeight="1">
      <c r="A122" s="107"/>
      <c r="B122" s="116" t="s">
        <v>50</v>
      </c>
      <c r="C122" s="114">
        <v>0.4</v>
      </c>
      <c r="D122" s="115"/>
      <c r="E122" s="110"/>
      <c r="F122" s="110"/>
    </row>
    <row r="123" spans="1:6" ht="27" customHeight="1">
      <c r="A123" s="107"/>
      <c r="B123" s="116" t="s">
        <v>51</v>
      </c>
      <c r="C123" s="117" t="s">
        <v>15</v>
      </c>
      <c r="D123" s="115"/>
      <c r="E123" s="110"/>
      <c r="F123" s="110"/>
    </row>
    <row r="124" spans="1:6" ht="39" customHeight="1">
      <c r="A124" s="107"/>
      <c r="B124" s="116" t="s">
        <v>52</v>
      </c>
      <c r="C124" s="114">
        <v>0.4</v>
      </c>
      <c r="D124" s="115"/>
      <c r="E124" s="110"/>
      <c r="F124" s="110"/>
    </row>
    <row r="125" spans="1:6" ht="36" customHeight="1">
      <c r="A125" s="107"/>
      <c r="B125" s="116" t="s">
        <v>53</v>
      </c>
      <c r="C125" s="117" t="s">
        <v>15</v>
      </c>
      <c r="D125" s="115"/>
      <c r="E125" s="110"/>
      <c r="F125" s="110"/>
    </row>
    <row r="126" spans="1:6" ht="36" customHeight="1">
      <c r="A126" s="118"/>
      <c r="B126" s="113" t="s">
        <v>46</v>
      </c>
      <c r="C126" s="117" t="s">
        <v>15</v>
      </c>
      <c r="D126" s="115"/>
      <c r="E126" s="110"/>
      <c r="F126" s="110"/>
    </row>
    <row r="127" spans="1:6" ht="36" customHeight="1">
      <c r="A127" s="118"/>
      <c r="B127" s="116" t="s">
        <v>53</v>
      </c>
      <c r="C127" s="117" t="s">
        <v>84</v>
      </c>
      <c r="D127" s="115"/>
      <c r="E127" s="110"/>
      <c r="F127" s="110"/>
    </row>
    <row r="128" spans="1:6" ht="36" customHeight="1">
      <c r="A128" s="118"/>
      <c r="B128" s="113" t="s">
        <v>46</v>
      </c>
      <c r="C128" s="117" t="s">
        <v>84</v>
      </c>
      <c r="D128" s="115"/>
      <c r="E128" s="110"/>
      <c r="F128" s="110" t="e">
        <f>D128/E128</f>
        <v>#DIV/0!</v>
      </c>
    </row>
    <row r="129" spans="1:6" ht="36" customHeight="1">
      <c r="A129" s="118"/>
      <c r="B129" s="116" t="s">
        <v>53</v>
      </c>
      <c r="C129" s="117" t="s">
        <v>85</v>
      </c>
      <c r="D129" s="115"/>
      <c r="E129" s="110"/>
      <c r="F129" s="110"/>
    </row>
    <row r="130" spans="1:6" ht="36" customHeight="1">
      <c r="A130" s="118"/>
      <c r="B130" s="113" t="s">
        <v>46</v>
      </c>
      <c r="C130" s="117" t="s">
        <v>85</v>
      </c>
      <c r="D130" s="115"/>
      <c r="E130" s="110"/>
      <c r="F130" s="110"/>
    </row>
    <row r="131" spans="1:6" ht="38.25" customHeight="1">
      <c r="A131" s="111">
        <v>4</v>
      </c>
      <c r="B131" s="108" t="s">
        <v>192</v>
      </c>
      <c r="C131" s="108"/>
      <c r="D131" s="109">
        <f>SUM(D133:D142)</f>
        <v>0</v>
      </c>
      <c r="E131" s="109">
        <f>SUM(E133:E142)</f>
        <v>0</v>
      </c>
      <c r="F131" s="112" t="e">
        <f>D131/E131</f>
        <v>#DIV/0!</v>
      </c>
    </row>
    <row r="132" spans="1:6" ht="18.75">
      <c r="A132" s="111"/>
      <c r="B132" s="108" t="s">
        <v>114</v>
      </c>
      <c r="C132" s="108"/>
      <c r="D132" s="109"/>
      <c r="E132" s="112"/>
      <c r="F132" s="112"/>
    </row>
    <row r="133" spans="1:6" ht="39" customHeight="1">
      <c r="A133" s="118"/>
      <c r="B133" s="113" t="s">
        <v>207</v>
      </c>
      <c r="C133" s="113"/>
      <c r="D133" s="115"/>
      <c r="E133" s="110"/>
      <c r="F133" s="110" t="e">
        <f aca="true" t="shared" si="3" ref="F133:F145">D133/E133</f>
        <v>#DIV/0!</v>
      </c>
    </row>
    <row r="134" spans="1:6" ht="38.25" customHeight="1">
      <c r="A134" s="118"/>
      <c r="B134" s="116" t="s">
        <v>50</v>
      </c>
      <c r="C134" s="114">
        <v>0.4</v>
      </c>
      <c r="D134" s="115"/>
      <c r="E134" s="110"/>
      <c r="F134" s="110" t="e">
        <f t="shared" si="3"/>
        <v>#DIV/0!</v>
      </c>
    </row>
    <row r="135" spans="1:6" ht="36" customHeight="1">
      <c r="A135" s="118"/>
      <c r="B135" s="116" t="s">
        <v>51</v>
      </c>
      <c r="C135" s="117" t="s">
        <v>15</v>
      </c>
      <c r="D135" s="115"/>
      <c r="E135" s="110"/>
      <c r="F135" s="110" t="e">
        <f t="shared" si="3"/>
        <v>#DIV/0!</v>
      </c>
    </row>
    <row r="136" spans="1:6" ht="36.75" customHeight="1">
      <c r="A136" s="118"/>
      <c r="B136" s="116" t="s">
        <v>52</v>
      </c>
      <c r="C136" s="114">
        <v>0.4</v>
      </c>
      <c r="D136" s="115"/>
      <c r="E136" s="110"/>
      <c r="F136" s="110" t="e">
        <f t="shared" si="3"/>
        <v>#DIV/0!</v>
      </c>
    </row>
    <row r="137" spans="1:6" ht="36" customHeight="1">
      <c r="A137" s="118"/>
      <c r="B137" s="116" t="s">
        <v>53</v>
      </c>
      <c r="C137" s="117" t="s">
        <v>15</v>
      </c>
      <c r="D137" s="115"/>
      <c r="E137" s="110"/>
      <c r="F137" s="110" t="e">
        <f t="shared" si="3"/>
        <v>#DIV/0!</v>
      </c>
    </row>
    <row r="138" spans="1:6" ht="37.5" customHeight="1">
      <c r="A138" s="118"/>
      <c r="B138" s="113" t="s">
        <v>46</v>
      </c>
      <c r="C138" s="117" t="s">
        <v>15</v>
      </c>
      <c r="D138" s="115"/>
      <c r="E138" s="110"/>
      <c r="F138" s="110" t="e">
        <f t="shared" si="3"/>
        <v>#DIV/0!</v>
      </c>
    </row>
    <row r="139" spans="1:6" ht="37.5" customHeight="1">
      <c r="A139" s="118"/>
      <c r="B139" s="116" t="s">
        <v>53</v>
      </c>
      <c r="C139" s="117" t="s">
        <v>84</v>
      </c>
      <c r="D139" s="115"/>
      <c r="E139" s="110"/>
      <c r="F139" s="110" t="e">
        <f t="shared" si="3"/>
        <v>#DIV/0!</v>
      </c>
    </row>
    <row r="140" spans="1:6" ht="37.5" customHeight="1">
      <c r="A140" s="118"/>
      <c r="B140" s="113" t="s">
        <v>46</v>
      </c>
      <c r="C140" s="117" t="s">
        <v>84</v>
      </c>
      <c r="D140" s="115"/>
      <c r="E140" s="110"/>
      <c r="F140" s="110" t="e">
        <f t="shared" si="3"/>
        <v>#DIV/0!</v>
      </c>
    </row>
    <row r="141" spans="1:6" ht="37.5" customHeight="1">
      <c r="A141" s="118"/>
      <c r="B141" s="116" t="s">
        <v>53</v>
      </c>
      <c r="C141" s="117" t="s">
        <v>85</v>
      </c>
      <c r="D141" s="115"/>
      <c r="E141" s="110"/>
      <c r="F141" s="110" t="e">
        <f t="shared" si="3"/>
        <v>#DIV/0!</v>
      </c>
    </row>
    <row r="142" spans="1:6" ht="37.5" customHeight="1">
      <c r="A142" s="118"/>
      <c r="B142" s="113" t="s">
        <v>46</v>
      </c>
      <c r="C142" s="117" t="s">
        <v>85</v>
      </c>
      <c r="D142" s="115"/>
      <c r="E142" s="110"/>
      <c r="F142" s="110" t="e">
        <f t="shared" si="3"/>
        <v>#DIV/0!</v>
      </c>
    </row>
    <row r="143" spans="1:6" ht="18.75">
      <c r="A143" s="111"/>
      <c r="B143" s="108" t="s">
        <v>223</v>
      </c>
      <c r="C143" s="108"/>
      <c r="D143" s="109"/>
      <c r="E143" s="109"/>
      <c r="F143" s="112"/>
    </row>
    <row r="144" spans="1:6" ht="18.75">
      <c r="A144" s="111"/>
      <c r="B144" s="108" t="s">
        <v>210</v>
      </c>
      <c r="C144" s="108"/>
      <c r="D144" s="109"/>
      <c r="E144" s="109"/>
      <c r="F144" s="112"/>
    </row>
    <row r="145" spans="1:6" ht="78.75" customHeight="1">
      <c r="A145" s="111">
        <v>5</v>
      </c>
      <c r="B145" s="108" t="s">
        <v>193</v>
      </c>
      <c r="C145" s="108"/>
      <c r="D145" s="109"/>
      <c r="E145" s="109"/>
      <c r="F145" s="112" t="e">
        <f t="shared" si="3"/>
        <v>#DIV/0!</v>
      </c>
    </row>
    <row r="146" spans="1:6" ht="18.75">
      <c r="A146" s="111"/>
      <c r="B146" s="108" t="s">
        <v>114</v>
      </c>
      <c r="C146" s="108"/>
      <c r="D146" s="109"/>
      <c r="E146" s="109"/>
      <c r="F146" s="112"/>
    </row>
    <row r="147" spans="1:6" ht="42" customHeight="1">
      <c r="A147" s="118"/>
      <c r="B147" s="116" t="s">
        <v>54</v>
      </c>
      <c r="C147" s="114">
        <v>0.4</v>
      </c>
      <c r="D147" s="115"/>
      <c r="E147" s="115"/>
      <c r="F147" s="110" t="e">
        <f aca="true" t="shared" si="4" ref="F147:F167">D147/E147</f>
        <v>#DIV/0!</v>
      </c>
    </row>
    <row r="148" spans="1:6" ht="38.25" customHeight="1">
      <c r="A148" s="118"/>
      <c r="B148" s="116" t="s">
        <v>55</v>
      </c>
      <c r="C148" s="117" t="s">
        <v>15</v>
      </c>
      <c r="D148" s="115"/>
      <c r="E148" s="115"/>
      <c r="F148" s="110" t="e">
        <f t="shared" si="4"/>
        <v>#DIV/0!</v>
      </c>
    </row>
    <row r="149" spans="1:6" ht="35.25" customHeight="1">
      <c r="A149" s="118"/>
      <c r="B149" s="113" t="s">
        <v>47</v>
      </c>
      <c r="C149" s="117" t="s">
        <v>15</v>
      </c>
      <c r="D149" s="115"/>
      <c r="E149" s="115"/>
      <c r="F149" s="110" t="e">
        <f t="shared" si="4"/>
        <v>#DIV/0!</v>
      </c>
    </row>
    <row r="150" spans="1:6" ht="35.25" customHeight="1">
      <c r="A150" s="118"/>
      <c r="B150" s="116" t="s">
        <v>53</v>
      </c>
      <c r="C150" s="117" t="s">
        <v>84</v>
      </c>
      <c r="D150" s="115"/>
      <c r="E150" s="115"/>
      <c r="F150" s="110" t="e">
        <f t="shared" si="4"/>
        <v>#DIV/0!</v>
      </c>
    </row>
    <row r="151" spans="1:6" ht="35.25" customHeight="1">
      <c r="A151" s="118"/>
      <c r="B151" s="113" t="s">
        <v>46</v>
      </c>
      <c r="C151" s="117" t="s">
        <v>84</v>
      </c>
      <c r="D151" s="115"/>
      <c r="E151" s="115"/>
      <c r="F151" s="110" t="e">
        <f t="shared" si="4"/>
        <v>#DIV/0!</v>
      </c>
    </row>
    <row r="152" spans="1:6" ht="35.25" customHeight="1">
      <c r="A152" s="118"/>
      <c r="B152" s="116" t="s">
        <v>53</v>
      </c>
      <c r="C152" s="117" t="s">
        <v>85</v>
      </c>
      <c r="D152" s="115"/>
      <c r="E152" s="115"/>
      <c r="F152" s="110" t="e">
        <f t="shared" si="4"/>
        <v>#DIV/0!</v>
      </c>
    </row>
    <row r="153" spans="1:6" ht="35.25" customHeight="1">
      <c r="A153" s="118"/>
      <c r="B153" s="113" t="s">
        <v>46</v>
      </c>
      <c r="C153" s="117" t="s">
        <v>85</v>
      </c>
      <c r="D153" s="115"/>
      <c r="E153" s="115"/>
      <c r="F153" s="110" t="e">
        <f t="shared" si="4"/>
        <v>#DIV/0!</v>
      </c>
    </row>
    <row r="154" spans="1:6" ht="18.75">
      <c r="A154" s="111"/>
      <c r="B154" s="108" t="s">
        <v>223</v>
      </c>
      <c r="C154" s="108"/>
      <c r="D154" s="109"/>
      <c r="E154" s="109"/>
      <c r="F154" s="112"/>
    </row>
    <row r="155" spans="1:6" ht="18.75">
      <c r="A155" s="111"/>
      <c r="B155" s="108" t="s">
        <v>210</v>
      </c>
      <c r="C155" s="108"/>
      <c r="D155" s="109"/>
      <c r="E155" s="109"/>
      <c r="F155" s="112"/>
    </row>
    <row r="156" spans="1:6" ht="159.75" customHeight="1">
      <c r="A156" s="111">
        <v>6</v>
      </c>
      <c r="B156" s="108" t="s">
        <v>194</v>
      </c>
      <c r="C156" s="108"/>
      <c r="D156" s="109">
        <f>SUM(D158:D167)</f>
        <v>0</v>
      </c>
      <c r="E156" s="109">
        <f>SUM(E158:E167)</f>
        <v>0</v>
      </c>
      <c r="F156" s="112" t="e">
        <f t="shared" si="4"/>
        <v>#DIV/0!</v>
      </c>
    </row>
    <row r="157" spans="1:6" ht="18.75">
      <c r="A157" s="111"/>
      <c r="B157" s="108" t="s">
        <v>114</v>
      </c>
      <c r="C157" s="108"/>
      <c r="D157" s="109"/>
      <c r="E157" s="109"/>
      <c r="F157" s="112"/>
    </row>
    <row r="158" spans="1:6" ht="41.25" customHeight="1">
      <c r="A158" s="118"/>
      <c r="B158" s="113" t="s">
        <v>207</v>
      </c>
      <c r="C158" s="113"/>
      <c r="D158" s="115"/>
      <c r="E158" s="115"/>
      <c r="F158" s="110" t="e">
        <f t="shared" si="4"/>
        <v>#DIV/0!</v>
      </c>
    </row>
    <row r="159" spans="1:6" ht="28.5" customHeight="1">
      <c r="A159" s="118"/>
      <c r="B159" s="116" t="s">
        <v>50</v>
      </c>
      <c r="C159" s="114">
        <v>0.4</v>
      </c>
      <c r="D159" s="115"/>
      <c r="E159" s="115"/>
      <c r="F159" s="110" t="e">
        <f t="shared" si="4"/>
        <v>#DIV/0!</v>
      </c>
    </row>
    <row r="160" spans="1:6" ht="24.75" customHeight="1">
      <c r="A160" s="118"/>
      <c r="B160" s="116" t="s">
        <v>51</v>
      </c>
      <c r="C160" s="117" t="s">
        <v>15</v>
      </c>
      <c r="D160" s="115"/>
      <c r="E160" s="115"/>
      <c r="F160" s="110" t="e">
        <f t="shared" si="4"/>
        <v>#DIV/0!</v>
      </c>
    </row>
    <row r="161" spans="1:6" ht="25.5" customHeight="1">
      <c r="A161" s="118"/>
      <c r="B161" s="116" t="s">
        <v>52</v>
      </c>
      <c r="C161" s="114">
        <v>0.4</v>
      </c>
      <c r="D161" s="115"/>
      <c r="E161" s="115"/>
      <c r="F161" s="110" t="e">
        <f t="shared" si="4"/>
        <v>#DIV/0!</v>
      </c>
    </row>
    <row r="162" spans="1:6" ht="22.5" customHeight="1">
      <c r="A162" s="118"/>
      <c r="B162" s="116" t="s">
        <v>53</v>
      </c>
      <c r="C162" s="117" t="s">
        <v>15</v>
      </c>
      <c r="D162" s="115"/>
      <c r="E162" s="115"/>
      <c r="F162" s="110" t="e">
        <f t="shared" si="4"/>
        <v>#DIV/0!</v>
      </c>
    </row>
    <row r="163" spans="1:6" s="9" customFormat="1" ht="26.25" customHeight="1">
      <c r="A163" s="118"/>
      <c r="B163" s="113" t="s">
        <v>46</v>
      </c>
      <c r="C163" s="117" t="s">
        <v>15</v>
      </c>
      <c r="D163" s="115"/>
      <c r="E163" s="115"/>
      <c r="F163" s="110" t="e">
        <f t="shared" si="4"/>
        <v>#DIV/0!</v>
      </c>
    </row>
    <row r="164" spans="1:6" s="9" customFormat="1" ht="27.75" customHeight="1">
      <c r="A164" s="118"/>
      <c r="B164" s="116" t="s">
        <v>53</v>
      </c>
      <c r="C164" s="117" t="s">
        <v>84</v>
      </c>
      <c r="D164" s="115"/>
      <c r="E164" s="115"/>
      <c r="F164" s="110" t="e">
        <f t="shared" si="4"/>
        <v>#DIV/0!</v>
      </c>
    </row>
    <row r="165" spans="1:6" s="9" customFormat="1" ht="26.25" customHeight="1">
      <c r="A165" s="118"/>
      <c r="B165" s="113" t="s">
        <v>46</v>
      </c>
      <c r="C165" s="117" t="s">
        <v>84</v>
      </c>
      <c r="D165" s="115"/>
      <c r="E165" s="115"/>
      <c r="F165" s="110" t="e">
        <f t="shared" si="4"/>
        <v>#DIV/0!</v>
      </c>
    </row>
    <row r="166" spans="1:6" s="9" customFormat="1" ht="26.25" customHeight="1">
      <c r="A166" s="118"/>
      <c r="B166" s="116" t="s">
        <v>53</v>
      </c>
      <c r="C166" s="117" t="s">
        <v>85</v>
      </c>
      <c r="D166" s="115"/>
      <c r="E166" s="115"/>
      <c r="F166" s="110" t="e">
        <f t="shared" si="4"/>
        <v>#DIV/0!</v>
      </c>
    </row>
    <row r="167" spans="1:6" s="9" customFormat="1" ht="23.25" customHeight="1">
      <c r="A167" s="118"/>
      <c r="B167" s="113" t="s">
        <v>46</v>
      </c>
      <c r="C167" s="117" t="s">
        <v>85</v>
      </c>
      <c r="D167" s="115"/>
      <c r="E167" s="115"/>
      <c r="F167" s="110" t="e">
        <f t="shared" si="4"/>
        <v>#DIV/0!</v>
      </c>
    </row>
    <row r="168" spans="1:6" ht="18.75">
      <c r="A168" s="111"/>
      <c r="B168" s="108" t="s">
        <v>223</v>
      </c>
      <c r="C168" s="108"/>
      <c r="D168" s="109"/>
      <c r="E168" s="109"/>
      <c r="F168" s="112"/>
    </row>
    <row r="169" spans="1:6" ht="18.75">
      <c r="A169" s="111"/>
      <c r="B169" s="108" t="s">
        <v>210</v>
      </c>
      <c r="C169" s="108"/>
      <c r="D169" s="109"/>
      <c r="E169" s="109"/>
      <c r="F169" s="112"/>
    </row>
    <row r="170" spans="1:6" ht="18">
      <c r="A170" s="8"/>
      <c r="B170" s="8"/>
      <c r="C170" s="8"/>
      <c r="D170" s="8"/>
      <c r="E170" s="8"/>
      <c r="F170" s="8"/>
    </row>
    <row r="171" spans="1:6" ht="19.5" customHeight="1">
      <c r="A171" s="140"/>
      <c r="B171" s="283"/>
      <c r="C171" s="283"/>
      <c r="D171" s="283"/>
      <c r="E171" s="283"/>
      <c r="F171" s="283"/>
    </row>
    <row r="172" spans="1:6" ht="72" customHeight="1">
      <c r="A172" s="140" t="s">
        <v>165</v>
      </c>
      <c r="B172" s="284" t="s">
        <v>208</v>
      </c>
      <c r="C172" s="278"/>
      <c r="D172" s="278"/>
      <c r="E172" s="278"/>
      <c r="F172" s="278"/>
    </row>
    <row r="173" spans="1:11" ht="61.5" customHeight="1">
      <c r="A173" s="140" t="s">
        <v>166</v>
      </c>
      <c r="B173" s="283" t="s">
        <v>221</v>
      </c>
      <c r="C173" s="283"/>
      <c r="D173" s="283"/>
      <c r="E173" s="283"/>
      <c r="F173" s="283"/>
      <c r="G173" s="206"/>
      <c r="H173" s="206"/>
      <c r="I173" s="205"/>
      <c r="J173" s="205"/>
      <c r="K173" s="205"/>
    </row>
    <row r="174" spans="2:11" ht="68.25" customHeight="1">
      <c r="B174" s="249" t="s">
        <v>245</v>
      </c>
      <c r="C174" s="249"/>
      <c r="D174" s="249"/>
      <c r="E174" s="249"/>
      <c r="F174" s="249"/>
      <c r="G174" s="214"/>
      <c r="H174" s="214"/>
      <c r="I174" s="215"/>
      <c r="J174" s="215"/>
      <c r="K174" s="215"/>
    </row>
  </sheetData>
  <sheetProtection/>
  <mergeCells count="9">
    <mergeCell ref="B174:F174"/>
    <mergeCell ref="B173:F173"/>
    <mergeCell ref="B172:F172"/>
    <mergeCell ref="B171:F171"/>
    <mergeCell ref="D1:F1"/>
    <mergeCell ref="L5:T5"/>
    <mergeCell ref="A5:F5"/>
    <mergeCell ref="A6:F6"/>
    <mergeCell ref="F2:F3"/>
  </mergeCells>
  <printOptions horizontalCentered="1"/>
  <pageMargins left="0" right="0" top="0" bottom="0" header="0" footer="0"/>
  <pageSetup fitToHeight="4" horizontalDpi="600" verticalDpi="600" orientation="portrait" paperSize="9" scale="1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44"/>
  <sheetViews>
    <sheetView tabSelected="1" view="pageBreakPreview" zoomScale="80" zoomScaleSheetLayoutView="80" zoomScalePageLayoutView="0" workbookViewId="0" topLeftCell="A19">
      <selection activeCell="D36" sqref="D36"/>
    </sheetView>
  </sheetViews>
  <sheetFormatPr defaultColWidth="9.00390625" defaultRowHeight="12.75"/>
  <cols>
    <col min="1" max="1" width="10.75390625" style="7" customWidth="1"/>
    <col min="2" max="2" width="76.375" style="7" customWidth="1"/>
    <col min="3" max="3" width="21.375" style="7" customWidth="1"/>
    <col min="4" max="4" width="20.25390625" style="9" customWidth="1"/>
    <col min="5" max="5" width="13.25390625" style="9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1"/>
      <c r="B1" s="3"/>
      <c r="C1" s="289" t="s">
        <v>228</v>
      </c>
      <c r="D1" s="289"/>
    </row>
    <row r="2" spans="1:4" s="1" customFormat="1" ht="39" customHeight="1">
      <c r="A2" s="11"/>
      <c r="B2" s="4"/>
      <c r="C2" s="273" t="s">
        <v>98</v>
      </c>
      <c r="D2" s="273"/>
    </row>
    <row r="3" spans="1:2" s="1" customFormat="1" ht="5.25" customHeight="1">
      <c r="A3" s="11"/>
      <c r="B3" s="4"/>
    </row>
    <row r="4" spans="1:2" s="1" customFormat="1" ht="7.5" customHeight="1">
      <c r="A4" s="11"/>
      <c r="B4" s="4"/>
    </row>
    <row r="5" spans="4:5" ht="16.5" customHeight="1">
      <c r="D5" s="7"/>
      <c r="E5" s="7"/>
    </row>
    <row r="6" spans="1:7" ht="63.75" customHeight="1">
      <c r="A6" s="296" t="s">
        <v>242</v>
      </c>
      <c r="B6" s="296"/>
      <c r="C6" s="296"/>
      <c r="D6" s="296"/>
      <c r="E6" s="12"/>
      <c r="F6" s="12"/>
      <c r="G6" s="12"/>
    </row>
    <row r="7" spans="1:7" s="18" customFormat="1" ht="23.25" customHeight="1">
      <c r="A7" s="292"/>
      <c r="B7" s="292"/>
      <c r="C7" s="292"/>
      <c r="D7" s="17"/>
      <c r="E7" s="17"/>
      <c r="F7" s="17"/>
      <c r="G7" s="17"/>
    </row>
    <row r="8" spans="1:7" ht="18" customHeight="1" thickBot="1">
      <c r="A8" s="13"/>
      <c r="B8" s="13"/>
      <c r="C8" s="13"/>
      <c r="D8" s="67" t="s">
        <v>122</v>
      </c>
      <c r="E8" s="12"/>
      <c r="F8" s="12"/>
      <c r="G8" s="12"/>
    </row>
    <row r="9" spans="1:5" ht="18.75" customHeight="1">
      <c r="A9" s="293" t="s">
        <v>44</v>
      </c>
      <c r="B9" s="293" t="s">
        <v>95</v>
      </c>
      <c r="C9" s="290" t="s">
        <v>170</v>
      </c>
      <c r="D9" s="290" t="s">
        <v>171</v>
      </c>
      <c r="E9" s="7"/>
    </row>
    <row r="10" spans="1:4" s="14" customFormat="1" ht="60" customHeight="1" thickBot="1">
      <c r="A10" s="294"/>
      <c r="B10" s="294"/>
      <c r="C10" s="295"/>
      <c r="D10" s="291"/>
    </row>
    <row r="11" spans="1:5" ht="37.5">
      <c r="A11" s="23" t="s">
        <v>19</v>
      </c>
      <c r="B11" s="48" t="s">
        <v>172</v>
      </c>
      <c r="C11" s="88">
        <f>C13+C14+C15+C16+C17+C28</f>
        <v>0</v>
      </c>
      <c r="D11" s="89">
        <f>D13+D14+D15+D16+D17+D28</f>
        <v>0</v>
      </c>
      <c r="E11" s="7"/>
    </row>
    <row r="12" spans="1:5" ht="18.75">
      <c r="A12" s="98"/>
      <c r="B12" s="100" t="s">
        <v>173</v>
      </c>
      <c r="C12" s="99"/>
      <c r="D12" s="77"/>
      <c r="E12" s="7"/>
    </row>
    <row r="13" spans="1:5" ht="18.75">
      <c r="A13" s="21" t="s">
        <v>23</v>
      </c>
      <c r="B13" s="49" t="s">
        <v>174</v>
      </c>
      <c r="C13" s="78"/>
      <c r="D13" s="79"/>
      <c r="E13" s="7"/>
    </row>
    <row r="14" spans="1:5" ht="18.75">
      <c r="A14" s="21" t="s">
        <v>24</v>
      </c>
      <c r="B14" s="49" t="s">
        <v>175</v>
      </c>
      <c r="C14" s="78"/>
      <c r="D14" s="79"/>
      <c r="E14" s="7"/>
    </row>
    <row r="15" spans="1:5" ht="18.75">
      <c r="A15" s="21" t="s">
        <v>25</v>
      </c>
      <c r="B15" s="49" t="s">
        <v>176</v>
      </c>
      <c r="C15" s="78"/>
      <c r="D15" s="79"/>
      <c r="E15" s="7"/>
    </row>
    <row r="16" spans="1:5" ht="18.75">
      <c r="A16" s="21" t="s">
        <v>26</v>
      </c>
      <c r="B16" s="49" t="s">
        <v>177</v>
      </c>
      <c r="C16" s="78"/>
      <c r="D16" s="79"/>
      <c r="E16" s="7"/>
    </row>
    <row r="17" spans="1:5" ht="18.75">
      <c r="A17" s="21" t="s">
        <v>0</v>
      </c>
      <c r="B17" s="49" t="s">
        <v>178</v>
      </c>
      <c r="C17" s="80"/>
      <c r="D17" s="81"/>
      <c r="E17" s="7"/>
    </row>
    <row r="18" spans="1:5" ht="18.75">
      <c r="A18" s="21"/>
      <c r="B18" s="49" t="s">
        <v>179</v>
      </c>
      <c r="C18" s="80"/>
      <c r="D18" s="81"/>
      <c r="E18" s="7"/>
    </row>
    <row r="19" spans="1:5" ht="20.25" customHeight="1">
      <c r="A19" s="21" t="s">
        <v>1</v>
      </c>
      <c r="B19" s="49" t="s">
        <v>27</v>
      </c>
      <c r="C19" s="78"/>
      <c r="D19" s="79"/>
      <c r="E19" s="7"/>
    </row>
    <row r="20" spans="1:5" ht="37.5" customHeight="1">
      <c r="A20" s="21" t="s">
        <v>2</v>
      </c>
      <c r="B20" s="49" t="s">
        <v>77</v>
      </c>
      <c r="C20" s="78"/>
      <c r="D20" s="79"/>
      <c r="E20" s="7"/>
    </row>
    <row r="21" spans="1:5" ht="34.5" customHeight="1">
      <c r="A21" s="21" t="s">
        <v>3</v>
      </c>
      <c r="B21" s="49" t="s">
        <v>180</v>
      </c>
      <c r="C21" s="80"/>
      <c r="D21" s="81"/>
      <c r="E21" s="7"/>
    </row>
    <row r="22" spans="1:5" ht="18.75">
      <c r="A22" s="21"/>
      <c r="B22" s="49" t="s">
        <v>173</v>
      </c>
      <c r="C22" s="80"/>
      <c r="D22" s="81"/>
      <c r="E22" s="7"/>
    </row>
    <row r="23" spans="1:5" ht="18.75">
      <c r="A23" s="21" t="s">
        <v>4</v>
      </c>
      <c r="B23" s="50" t="s">
        <v>32</v>
      </c>
      <c r="C23" s="78"/>
      <c r="D23" s="79"/>
      <c r="E23" s="7"/>
    </row>
    <row r="24" spans="1:5" ht="18.75">
      <c r="A24" s="21" t="s">
        <v>5</v>
      </c>
      <c r="B24" s="49" t="s">
        <v>20</v>
      </c>
      <c r="C24" s="78"/>
      <c r="D24" s="79"/>
      <c r="E24" s="7"/>
    </row>
    <row r="25" spans="1:5" ht="37.5">
      <c r="A25" s="21" t="s">
        <v>6</v>
      </c>
      <c r="B25" s="49" t="s">
        <v>21</v>
      </c>
      <c r="C25" s="78"/>
      <c r="D25" s="79"/>
      <c r="E25" s="7"/>
    </row>
    <row r="26" spans="1:5" ht="18.75">
      <c r="A26" s="21" t="s">
        <v>7</v>
      </c>
      <c r="B26" s="49" t="s">
        <v>22</v>
      </c>
      <c r="C26" s="78"/>
      <c r="D26" s="79"/>
      <c r="E26" s="7"/>
    </row>
    <row r="27" spans="1:5" ht="38.25" customHeight="1">
      <c r="A27" s="21" t="s">
        <v>8</v>
      </c>
      <c r="B27" s="49" t="s">
        <v>48</v>
      </c>
      <c r="C27" s="80"/>
      <c r="D27" s="81"/>
      <c r="E27" s="7"/>
    </row>
    <row r="28" spans="1:5" ht="18.75">
      <c r="A28" s="21" t="s">
        <v>9</v>
      </c>
      <c r="B28" s="49" t="s">
        <v>181</v>
      </c>
      <c r="C28" s="80"/>
      <c r="D28" s="81"/>
      <c r="E28" s="7"/>
    </row>
    <row r="29" spans="1:5" ht="18.75">
      <c r="A29" s="21"/>
      <c r="B29" s="49" t="s">
        <v>173</v>
      </c>
      <c r="C29" s="80"/>
      <c r="D29" s="81"/>
      <c r="E29" s="7"/>
    </row>
    <row r="30" spans="1:5" ht="18.75">
      <c r="A30" s="21" t="s">
        <v>10</v>
      </c>
      <c r="B30" s="49" t="s">
        <v>28</v>
      </c>
      <c r="C30" s="82"/>
      <c r="D30" s="83"/>
      <c r="E30" s="7"/>
    </row>
    <row r="31" spans="1:5" ht="18.75">
      <c r="A31" s="21" t="s">
        <v>11</v>
      </c>
      <c r="B31" s="49" t="s">
        <v>29</v>
      </c>
      <c r="C31" s="82"/>
      <c r="D31" s="83"/>
      <c r="E31" s="7"/>
    </row>
    <row r="32" spans="1:5" ht="18.75">
      <c r="A32" s="21" t="s">
        <v>12</v>
      </c>
      <c r="B32" s="51" t="s">
        <v>123</v>
      </c>
      <c r="C32" s="82"/>
      <c r="D32" s="83"/>
      <c r="E32" s="7"/>
    </row>
    <row r="33" spans="1:5" ht="37.5">
      <c r="A33" s="21" t="s">
        <v>13</v>
      </c>
      <c r="B33" s="49" t="s">
        <v>182</v>
      </c>
      <c r="C33" s="82"/>
      <c r="D33" s="83"/>
      <c r="E33" s="7"/>
    </row>
    <row r="34" spans="1:5" ht="72" customHeight="1">
      <c r="A34" s="20" t="s">
        <v>30</v>
      </c>
      <c r="B34" s="52" t="s">
        <v>183</v>
      </c>
      <c r="C34" s="90"/>
      <c r="D34" s="213"/>
      <c r="E34" s="7"/>
    </row>
    <row r="35" spans="1:4" s="15" customFormat="1" ht="18.75">
      <c r="A35" s="20" t="s">
        <v>14</v>
      </c>
      <c r="B35" s="52" t="s">
        <v>184</v>
      </c>
      <c r="C35" s="84"/>
      <c r="D35" s="79">
        <v>57666.7</v>
      </c>
    </row>
    <row r="36" spans="1:4" s="9" customFormat="1" ht="41.25" customHeight="1" thickBot="1">
      <c r="A36" s="22"/>
      <c r="B36" s="53" t="s">
        <v>214</v>
      </c>
      <c r="C36" s="85"/>
      <c r="D36" s="86"/>
    </row>
    <row r="37" spans="1:2" ht="13.5" thickBot="1">
      <c r="A37" s="204" t="s">
        <v>215</v>
      </c>
      <c r="B37" s="7" t="s">
        <v>216</v>
      </c>
    </row>
    <row r="38" spans="1:5" s="209" customFormat="1" ht="48" customHeight="1">
      <c r="A38" s="287" t="s">
        <v>245</v>
      </c>
      <c r="B38" s="288"/>
      <c r="C38" s="288"/>
      <c r="D38" s="288"/>
      <c r="E38" s="210"/>
    </row>
    <row r="44" ht="12.75">
      <c r="G44" s="212"/>
    </row>
  </sheetData>
  <sheetProtection/>
  <mergeCells count="9">
    <mergeCell ref="A38:D38"/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view="pageBreakPreview" zoomScale="60" zoomScalePageLayoutView="0" workbookViewId="0" topLeftCell="A1">
      <selection activeCell="A24" sqref="A24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273" t="s">
        <v>229</v>
      </c>
      <c r="C1" s="273"/>
      <c r="D1" s="65"/>
    </row>
    <row r="2" spans="2:4" ht="39.75" customHeight="1">
      <c r="B2" s="65"/>
      <c r="C2" s="63" t="s">
        <v>98</v>
      </c>
      <c r="D2" s="65"/>
    </row>
    <row r="3" spans="1:3" ht="12.75">
      <c r="A3" s="19"/>
      <c r="B3" s="19"/>
      <c r="C3" s="19"/>
    </row>
    <row r="4" spans="1:3" ht="63" customHeight="1">
      <c r="A4" s="297" t="s">
        <v>137</v>
      </c>
      <c r="B4" s="297"/>
      <c r="C4" s="297"/>
    </row>
    <row r="5" spans="1:3" ht="15.75">
      <c r="A5" s="76"/>
      <c r="B5" s="76"/>
      <c r="C5" s="76"/>
    </row>
    <row r="6" spans="1:3" ht="15.75">
      <c r="A6" s="76"/>
      <c r="B6" s="76"/>
      <c r="C6" s="76"/>
    </row>
    <row r="7" spans="1:3" ht="64.5" customHeight="1">
      <c r="A7" s="33" t="s">
        <v>124</v>
      </c>
      <c r="B7" s="33" t="s">
        <v>128</v>
      </c>
      <c r="C7" s="33" t="s">
        <v>146</v>
      </c>
    </row>
    <row r="8" spans="1:3" ht="64.5" customHeight="1">
      <c r="A8" s="75" t="s">
        <v>129</v>
      </c>
      <c r="B8" s="29"/>
      <c r="C8" s="199"/>
    </row>
    <row r="9" spans="1:3" ht="31.5" hidden="1">
      <c r="A9" s="31" t="s">
        <v>126</v>
      </c>
      <c r="B9" s="29"/>
      <c r="C9" s="200"/>
    </row>
    <row r="10" spans="1:3" ht="31.5" hidden="1">
      <c r="A10" s="31" t="s">
        <v>125</v>
      </c>
      <c r="B10" s="29"/>
      <c r="C10" s="200"/>
    </row>
    <row r="11" spans="1:3" ht="31.5" hidden="1">
      <c r="A11" s="31" t="s">
        <v>127</v>
      </c>
      <c r="B11" s="29"/>
      <c r="C11" s="200"/>
    </row>
    <row r="12" spans="1:3" ht="84.75" customHeight="1">
      <c r="A12" s="32" t="s">
        <v>130</v>
      </c>
      <c r="B12" s="29"/>
      <c r="C12" s="199"/>
    </row>
    <row r="13" spans="1:3" ht="31.5" hidden="1">
      <c r="A13" s="31" t="s">
        <v>131</v>
      </c>
      <c r="B13" s="29"/>
      <c r="C13" s="201"/>
    </row>
    <row r="14" spans="1:3" ht="31.5" hidden="1">
      <c r="A14" s="31" t="s">
        <v>132</v>
      </c>
      <c r="B14" s="29"/>
      <c r="C14" s="200"/>
    </row>
    <row r="15" spans="1:3" ht="31.5" hidden="1">
      <c r="A15" s="31" t="s">
        <v>133</v>
      </c>
      <c r="B15" s="29"/>
      <c r="C15" s="200"/>
    </row>
    <row r="16" spans="1:3" ht="31.5" hidden="1">
      <c r="A16" s="31" t="s">
        <v>134</v>
      </c>
      <c r="B16" s="29"/>
      <c r="C16" s="200"/>
    </row>
    <row r="17" spans="1:3" ht="31.5" hidden="1">
      <c r="A17" s="31" t="s">
        <v>135</v>
      </c>
      <c r="B17" s="29"/>
      <c r="C17" s="200"/>
    </row>
    <row r="18" spans="1:3" ht="66" customHeight="1">
      <c r="A18" s="75" t="s">
        <v>136</v>
      </c>
      <c r="B18" s="29"/>
      <c r="C18" s="199"/>
    </row>
    <row r="19" spans="1:3" ht="31.5" hidden="1">
      <c r="A19" s="31" t="s">
        <v>131</v>
      </c>
      <c r="B19" s="29"/>
      <c r="C19" s="29"/>
    </row>
    <row r="20" spans="1:3" ht="31.5" hidden="1">
      <c r="A20" s="31" t="s">
        <v>132</v>
      </c>
      <c r="B20" s="30"/>
      <c r="C20" s="30"/>
    </row>
    <row r="21" spans="1:3" ht="31.5" hidden="1">
      <c r="A21" s="31" t="s">
        <v>133</v>
      </c>
      <c r="B21" s="30"/>
      <c r="C21" s="30"/>
    </row>
    <row r="22" spans="1:3" ht="31.5" hidden="1">
      <c r="A22" s="31" t="s">
        <v>134</v>
      </c>
      <c r="B22" s="30"/>
      <c r="C22" s="30"/>
    </row>
    <row r="23" spans="1:3" ht="31.5" hidden="1">
      <c r="A23" s="31" t="s">
        <v>135</v>
      </c>
      <c r="B23" s="30"/>
      <c r="C23" s="30"/>
    </row>
    <row r="24" ht="33.75" customHeight="1">
      <c r="A24" s="211" t="s">
        <v>243</v>
      </c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7"/>
  <sheetViews>
    <sheetView view="pageBreakPreview" zoomScale="60" zoomScalePageLayoutView="0" workbookViewId="0" topLeftCell="A1">
      <selection activeCell="A17" sqref="A17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273" t="s">
        <v>230</v>
      </c>
      <c r="D1" s="273"/>
      <c r="E1" s="65"/>
    </row>
    <row r="2" spans="3:5" ht="39.75" customHeight="1">
      <c r="C2" s="65"/>
      <c r="D2" s="63" t="s">
        <v>98</v>
      </c>
      <c r="E2" s="65"/>
    </row>
    <row r="3" spans="1:4" ht="12.75">
      <c r="A3" s="19"/>
      <c r="B3" s="19"/>
      <c r="C3" s="19"/>
      <c r="D3" s="19"/>
    </row>
    <row r="4" spans="1:4" ht="77.25" customHeight="1">
      <c r="A4" s="297" t="s">
        <v>138</v>
      </c>
      <c r="B4" s="297"/>
      <c r="C4" s="297"/>
      <c r="D4" s="297"/>
    </row>
    <row r="5" spans="1:4" ht="15.75">
      <c r="A5" s="76"/>
      <c r="B5" s="76"/>
      <c r="C5" s="76"/>
      <c r="D5" s="76"/>
    </row>
    <row r="6" spans="1:4" ht="15.75">
      <c r="A6" s="76"/>
      <c r="B6" s="76"/>
      <c r="C6" s="76"/>
      <c r="D6" s="76"/>
    </row>
    <row r="7" spans="1:4" ht="80.25" customHeight="1">
      <c r="A7" s="33" t="s">
        <v>124</v>
      </c>
      <c r="B7" s="33" t="s">
        <v>145</v>
      </c>
      <c r="C7" s="33" t="s">
        <v>139</v>
      </c>
      <c r="D7" s="33" t="s">
        <v>144</v>
      </c>
    </row>
    <row r="8" spans="1:4" ht="75" customHeight="1">
      <c r="A8" s="75" t="s">
        <v>140</v>
      </c>
      <c r="B8" s="207">
        <f>B9+B10+B11</f>
        <v>0</v>
      </c>
      <c r="C8" s="207">
        <f>C9+C10+C11</f>
        <v>0</v>
      </c>
      <c r="D8" s="202">
        <f>D9+D10+D11</f>
        <v>0</v>
      </c>
    </row>
    <row r="9" spans="1:4" ht="25.5" customHeight="1">
      <c r="A9" s="31" t="s">
        <v>141</v>
      </c>
      <c r="B9" s="72"/>
      <c r="C9" s="208"/>
      <c r="D9" s="200"/>
    </row>
    <row r="10" spans="1:4" ht="25.5" customHeight="1">
      <c r="A10" s="31" t="s">
        <v>142</v>
      </c>
      <c r="B10" s="72"/>
      <c r="C10" s="208"/>
      <c r="D10" s="200"/>
    </row>
    <row r="11" spans="1:4" ht="24" customHeight="1">
      <c r="A11" s="31" t="s">
        <v>82</v>
      </c>
      <c r="B11" s="72"/>
      <c r="C11" s="208"/>
      <c r="D11" s="200"/>
    </row>
    <row r="12" spans="1:4" ht="84.75" customHeight="1">
      <c r="A12" s="32" t="s">
        <v>143</v>
      </c>
      <c r="B12" s="207">
        <f>B13+B14+B15</f>
        <v>0</v>
      </c>
      <c r="C12" s="207">
        <f>C13+C14+C15</f>
        <v>0</v>
      </c>
      <c r="D12" s="202">
        <f>D13+D14+D15</f>
        <v>0</v>
      </c>
    </row>
    <row r="13" spans="1:4" ht="23.25" customHeight="1">
      <c r="A13" s="31" t="s">
        <v>141</v>
      </c>
      <c r="B13" s="29"/>
      <c r="C13" s="199"/>
      <c r="D13" s="203"/>
    </row>
    <row r="14" spans="1:4" ht="24" customHeight="1">
      <c r="A14" s="31" t="s">
        <v>142</v>
      </c>
      <c r="B14" s="29"/>
      <c r="C14" s="199"/>
      <c r="D14" s="203"/>
    </row>
    <row r="15" spans="1:4" ht="24" customHeight="1">
      <c r="A15" s="31" t="s">
        <v>82</v>
      </c>
      <c r="B15" s="29"/>
      <c r="C15" s="199"/>
      <c r="D15" s="203"/>
    </row>
    <row r="17" ht="15">
      <c r="A17" s="211" t="s">
        <v>243</v>
      </c>
    </row>
  </sheetData>
  <sheetProtection/>
  <mergeCells count="2">
    <mergeCell ref="C1:D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view="pageBreakPreview" zoomScale="80" zoomScaleSheetLayoutView="80" zoomScalePageLayoutView="0" workbookViewId="0" topLeftCell="A4">
      <selection activeCell="B28" sqref="B28:K28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273" t="s">
        <v>231</v>
      </c>
      <c r="G1" s="273"/>
      <c r="H1" s="273"/>
      <c r="I1" s="273"/>
      <c r="J1" s="273"/>
      <c r="K1" s="273"/>
      <c r="L1" s="65"/>
    </row>
    <row r="2" spans="6:12" ht="54" customHeight="1">
      <c r="F2" s="65"/>
      <c r="G2" s="65"/>
      <c r="H2" s="65"/>
      <c r="I2" s="273" t="s">
        <v>98</v>
      </c>
      <c r="J2" s="273"/>
      <c r="K2" s="273"/>
      <c r="L2" s="65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45.75" customHeight="1">
      <c r="B4" s="297" t="s">
        <v>213</v>
      </c>
      <c r="C4" s="297"/>
      <c r="D4" s="297"/>
      <c r="E4" s="297"/>
      <c r="F4" s="297"/>
      <c r="G4" s="297"/>
      <c r="H4" s="297"/>
      <c r="I4" s="297"/>
      <c r="J4" s="297"/>
      <c r="K4" s="297"/>
    </row>
    <row r="5" spans="2:11" ht="45.75" customHeigh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34.5" customHeight="1">
      <c r="A6" s="299" t="s">
        <v>147</v>
      </c>
      <c r="B6" s="299"/>
      <c r="C6" s="299" t="s">
        <v>148</v>
      </c>
      <c r="D6" s="299"/>
      <c r="E6" s="299"/>
      <c r="F6" s="299" t="s">
        <v>149</v>
      </c>
      <c r="G6" s="299"/>
      <c r="H6" s="299"/>
      <c r="I6" s="269" t="s">
        <v>150</v>
      </c>
      <c r="J6" s="270"/>
      <c r="K6" s="300"/>
    </row>
    <row r="7" spans="1:11" ht="46.5" customHeight="1">
      <c r="A7" s="299"/>
      <c r="B7" s="299"/>
      <c r="C7" s="33" t="s">
        <v>37</v>
      </c>
      <c r="D7" s="33" t="s">
        <v>151</v>
      </c>
      <c r="E7" s="33" t="s">
        <v>152</v>
      </c>
      <c r="F7" s="33" t="s">
        <v>37</v>
      </c>
      <c r="G7" s="33" t="s">
        <v>151</v>
      </c>
      <c r="H7" s="33" t="s">
        <v>152</v>
      </c>
      <c r="I7" s="33" t="s">
        <v>37</v>
      </c>
      <c r="J7" s="33" t="s">
        <v>151</v>
      </c>
      <c r="K7" s="33" t="s">
        <v>152</v>
      </c>
    </row>
    <row r="8" spans="1:11" ht="48.75" customHeight="1">
      <c r="A8" s="93" t="s">
        <v>90</v>
      </c>
      <c r="B8" s="75" t="s">
        <v>153</v>
      </c>
      <c r="C8" s="216">
        <f>136+C10</f>
        <v>359</v>
      </c>
      <c r="D8" s="216">
        <f>D10</f>
        <v>3</v>
      </c>
      <c r="E8" s="217" t="s">
        <v>244</v>
      </c>
      <c r="F8" s="216">
        <f>715.198+F10</f>
        <v>3470.5679999999998</v>
      </c>
      <c r="G8" s="216">
        <f>G10</f>
        <v>295</v>
      </c>
      <c r="H8" s="216" t="s">
        <v>244</v>
      </c>
      <c r="I8" s="218">
        <f>1326.03467+I10</f>
        <v>1429.97497</v>
      </c>
      <c r="J8" s="219">
        <f>J10</f>
        <v>6.99152</v>
      </c>
      <c r="K8" s="220" t="s">
        <v>244</v>
      </c>
    </row>
    <row r="9" spans="1:11" ht="15.75">
      <c r="A9" s="94"/>
      <c r="B9" s="96" t="s">
        <v>154</v>
      </c>
      <c r="C9" s="217"/>
      <c r="D9" s="217"/>
      <c r="E9" s="217"/>
      <c r="F9" s="217"/>
      <c r="G9" s="217"/>
      <c r="H9" s="217"/>
      <c r="I9" s="221"/>
      <c r="J9" s="222"/>
      <c r="K9" s="217"/>
    </row>
    <row r="10" spans="1:11" ht="24" customHeight="1">
      <c r="A10" s="95"/>
      <c r="B10" s="97" t="s">
        <v>157</v>
      </c>
      <c r="C10" s="223">
        <v>223</v>
      </c>
      <c r="D10" s="223">
        <v>3</v>
      </c>
      <c r="E10" s="224" t="s">
        <v>244</v>
      </c>
      <c r="F10" s="223">
        <v>2755.37</v>
      </c>
      <c r="G10" s="223">
        <v>295</v>
      </c>
      <c r="H10" s="223" t="s">
        <v>244</v>
      </c>
      <c r="I10" s="225">
        <v>103.9403</v>
      </c>
      <c r="J10" s="223">
        <v>6.99152</v>
      </c>
      <c r="K10" s="223" t="s">
        <v>244</v>
      </c>
    </row>
    <row r="11" spans="1:11" ht="24" customHeight="1">
      <c r="A11" s="93" t="s">
        <v>30</v>
      </c>
      <c r="B11" s="75" t="s">
        <v>158</v>
      </c>
      <c r="C11" s="225">
        <v>206</v>
      </c>
      <c r="D11" s="225">
        <v>25</v>
      </c>
      <c r="E11" s="220" t="s">
        <v>244</v>
      </c>
      <c r="F11" s="225">
        <v>9354.95</v>
      </c>
      <c r="G11" s="223">
        <v>136.6</v>
      </c>
      <c r="H11" s="225" t="s">
        <v>244</v>
      </c>
      <c r="I11" s="219">
        <v>4506.85564</v>
      </c>
      <c r="J11" s="223">
        <v>798.91378</v>
      </c>
      <c r="K11" s="223" t="s">
        <v>244</v>
      </c>
    </row>
    <row r="12" spans="1:11" ht="15.75">
      <c r="A12" s="94"/>
      <c r="B12" s="96" t="s">
        <v>154</v>
      </c>
      <c r="C12" s="217"/>
      <c r="D12" s="217"/>
      <c r="E12" s="217"/>
      <c r="F12" s="217"/>
      <c r="G12" s="217"/>
      <c r="H12" s="217"/>
      <c r="I12" s="226"/>
      <c r="J12" s="227"/>
      <c r="K12" s="227"/>
    </row>
    <row r="13" spans="1:11" ht="24" customHeight="1">
      <c r="A13" s="95"/>
      <c r="B13" s="97" t="s">
        <v>159</v>
      </c>
      <c r="C13" s="223">
        <v>6</v>
      </c>
      <c r="D13" s="228" t="s">
        <v>244</v>
      </c>
      <c r="E13" s="224" t="s">
        <v>244</v>
      </c>
      <c r="F13" s="223">
        <v>342</v>
      </c>
      <c r="G13" s="223" t="s">
        <v>244</v>
      </c>
      <c r="H13" s="223" t="s">
        <v>244</v>
      </c>
      <c r="I13" s="223">
        <v>185.26104</v>
      </c>
      <c r="J13" s="223" t="s">
        <v>244</v>
      </c>
      <c r="K13" s="223" t="s">
        <v>244</v>
      </c>
    </row>
    <row r="14" spans="1:11" ht="24" customHeight="1">
      <c r="A14" s="93" t="s">
        <v>91</v>
      </c>
      <c r="B14" s="75" t="s">
        <v>160</v>
      </c>
      <c r="C14" s="223">
        <v>7</v>
      </c>
      <c r="D14" s="219">
        <v>7</v>
      </c>
      <c r="E14" s="224" t="s">
        <v>244</v>
      </c>
      <c r="F14" s="223">
        <v>2131</v>
      </c>
      <c r="G14" s="223">
        <v>2056</v>
      </c>
      <c r="H14" s="223" t="s">
        <v>244</v>
      </c>
      <c r="I14" s="219">
        <v>6736.95677</v>
      </c>
      <c r="J14" s="229">
        <v>3071.20241</v>
      </c>
      <c r="K14" s="229" t="s">
        <v>244</v>
      </c>
    </row>
    <row r="15" spans="1:11" ht="15.75">
      <c r="A15" s="94"/>
      <c r="B15" s="96" t="s">
        <v>154</v>
      </c>
      <c r="C15" s="226"/>
      <c r="D15" s="226"/>
      <c r="E15" s="226"/>
      <c r="F15" s="226"/>
      <c r="G15" s="230"/>
      <c r="H15" s="226"/>
      <c r="I15" s="222"/>
      <c r="J15" s="226"/>
      <c r="K15" s="221"/>
    </row>
    <row r="16" spans="1:11" ht="24" customHeight="1">
      <c r="A16" s="95"/>
      <c r="B16" s="97" t="s">
        <v>161</v>
      </c>
      <c r="C16" s="224" t="s">
        <v>244</v>
      </c>
      <c r="D16" s="224" t="s">
        <v>244</v>
      </c>
      <c r="E16" s="224" t="s">
        <v>244</v>
      </c>
      <c r="F16" s="223" t="s">
        <v>244</v>
      </c>
      <c r="G16" s="223" t="s">
        <v>244</v>
      </c>
      <c r="H16" s="223" t="s">
        <v>244</v>
      </c>
      <c r="I16" s="231" t="s">
        <v>244</v>
      </c>
      <c r="J16" s="223" t="s">
        <v>244</v>
      </c>
      <c r="K16" s="232" t="s">
        <v>244</v>
      </c>
    </row>
    <row r="17" spans="1:11" ht="15.75">
      <c r="A17" s="93" t="s">
        <v>92</v>
      </c>
      <c r="B17" s="75" t="s">
        <v>162</v>
      </c>
      <c r="C17" s="216">
        <v>1</v>
      </c>
      <c r="D17" s="216">
        <v>1</v>
      </c>
      <c r="E17" s="217"/>
      <c r="F17" s="216">
        <v>1200</v>
      </c>
      <c r="G17" s="216">
        <v>1100</v>
      </c>
      <c r="H17" s="216"/>
      <c r="I17" s="233">
        <v>724.692</v>
      </c>
      <c r="J17" s="219">
        <v>84.931</v>
      </c>
      <c r="K17" s="234"/>
    </row>
    <row r="18" spans="1:11" ht="15.75">
      <c r="A18" s="94"/>
      <c r="B18" s="96" t="s">
        <v>154</v>
      </c>
      <c r="C18" s="217"/>
      <c r="D18" s="217"/>
      <c r="E18" s="217"/>
      <c r="F18" s="217"/>
      <c r="G18" s="217"/>
      <c r="H18" s="217"/>
      <c r="I18" s="230"/>
      <c r="J18" s="226"/>
      <c r="K18" s="221"/>
    </row>
    <row r="19" spans="1:11" ht="24" customHeight="1">
      <c r="A19" s="95"/>
      <c r="B19" s="97" t="s">
        <v>161</v>
      </c>
      <c r="C19" s="224" t="s">
        <v>244</v>
      </c>
      <c r="D19" s="224" t="s">
        <v>244</v>
      </c>
      <c r="E19" s="224" t="s">
        <v>244</v>
      </c>
      <c r="F19" s="223" t="s">
        <v>244</v>
      </c>
      <c r="G19" s="223" t="s">
        <v>244</v>
      </c>
      <c r="H19" s="223" t="s">
        <v>244</v>
      </c>
      <c r="I19" s="231" t="s">
        <v>244</v>
      </c>
      <c r="J19" s="223" t="s">
        <v>244</v>
      </c>
      <c r="K19" s="232" t="s">
        <v>244</v>
      </c>
    </row>
    <row r="20" spans="1:11" ht="15.75">
      <c r="A20" s="93" t="s">
        <v>93</v>
      </c>
      <c r="B20" s="75" t="s">
        <v>163</v>
      </c>
      <c r="C20" s="235" t="s">
        <v>244</v>
      </c>
      <c r="D20" s="235" t="s">
        <v>244</v>
      </c>
      <c r="E20" s="235" t="s">
        <v>244</v>
      </c>
      <c r="F20" s="219" t="s">
        <v>244</v>
      </c>
      <c r="G20" s="236" t="s">
        <v>244</v>
      </c>
      <c r="H20" s="219" t="s">
        <v>244</v>
      </c>
      <c r="I20" s="233" t="s">
        <v>244</v>
      </c>
      <c r="J20" s="235" t="s">
        <v>244</v>
      </c>
      <c r="K20" s="234" t="s">
        <v>244</v>
      </c>
    </row>
    <row r="21" spans="1:11" ht="15.75">
      <c r="A21" s="94"/>
      <c r="B21" s="96" t="s">
        <v>154</v>
      </c>
      <c r="C21" s="217"/>
      <c r="D21" s="217"/>
      <c r="E21" s="217"/>
      <c r="F21" s="217"/>
      <c r="G21" s="237"/>
      <c r="H21" s="217"/>
      <c r="I21" s="237"/>
      <c r="J21" s="217"/>
      <c r="K21" s="238"/>
    </row>
    <row r="22" spans="1:11" ht="24" customHeight="1">
      <c r="A22" s="95"/>
      <c r="B22" s="97" t="s">
        <v>161</v>
      </c>
      <c r="C22" s="224" t="s">
        <v>244</v>
      </c>
      <c r="D22" s="224" t="s">
        <v>244</v>
      </c>
      <c r="E22" s="224" t="s">
        <v>244</v>
      </c>
      <c r="F22" s="223" t="s">
        <v>244</v>
      </c>
      <c r="G22" s="231" t="s">
        <v>244</v>
      </c>
      <c r="H22" s="223" t="s">
        <v>244</v>
      </c>
      <c r="I22" s="231" t="s">
        <v>244</v>
      </c>
      <c r="J22" s="223" t="s">
        <v>244</v>
      </c>
      <c r="K22" s="232" t="s">
        <v>244</v>
      </c>
    </row>
    <row r="23" spans="1:11" ht="15.75">
      <c r="A23" s="29" t="s">
        <v>94</v>
      </c>
      <c r="B23" s="75" t="s">
        <v>164</v>
      </c>
      <c r="C23" s="235" t="s">
        <v>244</v>
      </c>
      <c r="D23" s="235" t="s">
        <v>244</v>
      </c>
      <c r="E23" s="235" t="s">
        <v>244</v>
      </c>
      <c r="F23" s="219" t="s">
        <v>244</v>
      </c>
      <c r="G23" s="233" t="s">
        <v>244</v>
      </c>
      <c r="H23" s="219" t="s">
        <v>244</v>
      </c>
      <c r="I23" s="233" t="s">
        <v>244</v>
      </c>
      <c r="J23" s="235" t="s">
        <v>244</v>
      </c>
      <c r="K23" s="234" t="s">
        <v>244</v>
      </c>
    </row>
    <row r="26" spans="1:11" ht="15.75">
      <c r="A26" s="91" t="s">
        <v>165</v>
      </c>
      <c r="B26" s="241" t="s">
        <v>167</v>
      </c>
      <c r="C26" s="241"/>
      <c r="D26" s="241"/>
      <c r="E26" s="241"/>
      <c r="F26" s="241"/>
      <c r="G26" s="241"/>
      <c r="H26" s="241"/>
      <c r="I26" s="241"/>
      <c r="J26" s="241"/>
      <c r="K26" s="241"/>
    </row>
    <row r="27" spans="1:11" ht="98.25" customHeight="1">
      <c r="A27" s="92" t="s">
        <v>166</v>
      </c>
      <c r="B27" s="298" t="s">
        <v>168</v>
      </c>
      <c r="C27" s="298"/>
      <c r="D27" s="298"/>
      <c r="E27" s="298"/>
      <c r="F27" s="298"/>
      <c r="G27" s="298"/>
      <c r="H27" s="298"/>
      <c r="I27" s="298"/>
      <c r="J27" s="298"/>
      <c r="K27" s="298"/>
    </row>
    <row r="28" spans="1:11" ht="15.75">
      <c r="A28" s="92" t="s">
        <v>211</v>
      </c>
      <c r="B28" s="298" t="s">
        <v>246</v>
      </c>
      <c r="C28" s="298"/>
      <c r="D28" s="298"/>
      <c r="E28" s="298"/>
      <c r="F28" s="298"/>
      <c r="G28" s="298"/>
      <c r="H28" s="298"/>
      <c r="I28" s="298"/>
      <c r="J28" s="298"/>
      <c r="K28" s="298"/>
    </row>
  </sheetData>
  <sheetProtection/>
  <mergeCells count="10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SheetLayoutView="90" zoomScalePageLayoutView="0" workbookViewId="0" topLeftCell="A7">
      <selection activeCell="L19" sqref="L19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273" t="s">
        <v>232</v>
      </c>
      <c r="G1" s="273"/>
      <c r="H1" s="273"/>
      <c r="I1" s="65"/>
    </row>
    <row r="2" spans="6:9" ht="55.5" customHeight="1">
      <c r="F2" s="65"/>
      <c r="G2" s="273" t="s">
        <v>98</v>
      </c>
      <c r="H2" s="273"/>
      <c r="I2" s="65"/>
    </row>
    <row r="3" spans="2:8" ht="12.75">
      <c r="B3" s="19"/>
      <c r="C3" s="19"/>
      <c r="D3" s="19"/>
      <c r="E3" s="19"/>
      <c r="F3" s="19"/>
      <c r="G3" s="19"/>
      <c r="H3" s="19"/>
    </row>
    <row r="4" spans="2:8" ht="43.5" customHeight="1">
      <c r="B4" s="297" t="s">
        <v>212</v>
      </c>
      <c r="C4" s="297"/>
      <c r="D4" s="297"/>
      <c r="E4" s="297"/>
      <c r="F4" s="297"/>
      <c r="G4" s="297"/>
      <c r="H4" s="297"/>
    </row>
    <row r="5" spans="2:8" ht="15.75">
      <c r="B5" s="76"/>
      <c r="C5" s="76"/>
      <c r="D5" s="76"/>
      <c r="E5" s="76"/>
      <c r="F5" s="76"/>
      <c r="G5" s="76"/>
      <c r="H5" s="76"/>
    </row>
    <row r="6" spans="1:8" ht="34.5" customHeight="1">
      <c r="A6" s="299" t="s">
        <v>147</v>
      </c>
      <c r="B6" s="299"/>
      <c r="C6" s="299" t="s">
        <v>169</v>
      </c>
      <c r="D6" s="299"/>
      <c r="E6" s="299"/>
      <c r="F6" s="299" t="s">
        <v>149</v>
      </c>
      <c r="G6" s="299"/>
      <c r="H6" s="299"/>
    </row>
    <row r="7" spans="1:8" ht="46.5" customHeight="1">
      <c r="A7" s="299"/>
      <c r="B7" s="299"/>
      <c r="C7" s="33" t="s">
        <v>37</v>
      </c>
      <c r="D7" s="33" t="s">
        <v>151</v>
      </c>
      <c r="E7" s="33" t="s">
        <v>152</v>
      </c>
      <c r="F7" s="33" t="s">
        <v>37</v>
      </c>
      <c r="G7" s="33" t="s">
        <v>151</v>
      </c>
      <c r="H7" s="33" t="s">
        <v>152</v>
      </c>
    </row>
    <row r="8" spans="1:8" ht="48.75" customHeight="1">
      <c r="A8" s="93" t="s">
        <v>90</v>
      </c>
      <c r="B8" s="75" t="s">
        <v>153</v>
      </c>
      <c r="C8" s="144">
        <f>194+223+220+165</f>
        <v>802</v>
      </c>
      <c r="D8" s="144">
        <v>2</v>
      </c>
      <c r="E8" s="144" t="s">
        <v>244</v>
      </c>
      <c r="F8" s="144">
        <f>1853+2511+2509+1758</f>
        <v>8631</v>
      </c>
      <c r="G8" s="144">
        <v>30</v>
      </c>
      <c r="H8" s="145" t="s">
        <v>244</v>
      </c>
    </row>
    <row r="9" spans="1:8" ht="15.75">
      <c r="A9" s="94"/>
      <c r="B9" s="96" t="s">
        <v>154</v>
      </c>
      <c r="C9" s="144"/>
      <c r="D9" s="144"/>
      <c r="E9" s="144"/>
      <c r="F9" s="144"/>
      <c r="G9" s="144"/>
      <c r="H9" s="144"/>
    </row>
    <row r="10" spans="1:8" ht="24" customHeight="1">
      <c r="A10" s="95"/>
      <c r="B10" s="97" t="s">
        <v>157</v>
      </c>
      <c r="C10" s="148" t="s">
        <v>244</v>
      </c>
      <c r="D10" s="148" t="s">
        <v>244</v>
      </c>
      <c r="E10" s="148" t="s">
        <v>244</v>
      </c>
      <c r="F10" s="148" t="s">
        <v>244</v>
      </c>
      <c r="G10" s="149" t="s">
        <v>244</v>
      </c>
      <c r="H10" s="149" t="s">
        <v>244</v>
      </c>
    </row>
    <row r="11" spans="1:8" ht="24" customHeight="1">
      <c r="A11" s="93" t="s">
        <v>30</v>
      </c>
      <c r="B11" s="75" t="s">
        <v>158</v>
      </c>
      <c r="C11" s="147">
        <f>45+67+77+51</f>
        <v>240</v>
      </c>
      <c r="D11" s="147">
        <f>7+3+8+4</f>
        <v>22</v>
      </c>
      <c r="E11" s="147" t="s">
        <v>244</v>
      </c>
      <c r="F11" s="147">
        <f>2552+2923+5252+2480</f>
        <v>13207</v>
      </c>
      <c r="G11" s="147">
        <f>485+270+824+459</f>
        <v>2038</v>
      </c>
      <c r="H11" s="154" t="s">
        <v>244</v>
      </c>
    </row>
    <row r="12" spans="1:8" ht="15.75">
      <c r="A12" s="94"/>
      <c r="B12" s="96" t="s">
        <v>154</v>
      </c>
      <c r="C12" s="144"/>
      <c r="D12" s="144"/>
      <c r="E12" s="144"/>
      <c r="F12" s="144"/>
      <c r="G12" s="144"/>
      <c r="H12" s="144"/>
    </row>
    <row r="13" spans="1:8" ht="24" customHeight="1">
      <c r="A13" s="95"/>
      <c r="B13" s="97" t="s">
        <v>159</v>
      </c>
      <c r="C13" s="148">
        <v>6</v>
      </c>
      <c r="D13" t="s">
        <v>244</v>
      </c>
      <c r="E13" s="148" t="s">
        <v>244</v>
      </c>
      <c r="F13" s="149">
        <v>408</v>
      </c>
      <c r="G13" s="149" t="s">
        <v>244</v>
      </c>
      <c r="H13" s="149" t="s">
        <v>244</v>
      </c>
    </row>
    <row r="14" spans="1:8" ht="24" customHeight="1">
      <c r="A14" s="93" t="s">
        <v>91</v>
      </c>
      <c r="B14" s="75" t="s">
        <v>160</v>
      </c>
      <c r="C14" s="148">
        <v>6</v>
      </c>
      <c r="D14" s="146">
        <f>9+5+7+3</f>
        <v>24</v>
      </c>
      <c r="E14" s="148" t="s">
        <v>244</v>
      </c>
      <c r="F14" s="148">
        <f>1952+450</f>
        <v>2402</v>
      </c>
      <c r="G14" s="149">
        <f>2745+2050+2205+1020</f>
        <v>8020</v>
      </c>
      <c r="H14" s="149" t="s">
        <v>244</v>
      </c>
    </row>
    <row r="15" spans="1:8" ht="15.75">
      <c r="A15" s="94"/>
      <c r="B15" s="96" t="s">
        <v>154</v>
      </c>
      <c r="C15" s="151"/>
      <c r="D15" s="151"/>
      <c r="E15" s="151"/>
      <c r="F15" s="151"/>
      <c r="G15" s="152"/>
      <c r="H15" s="151"/>
    </row>
    <row r="16" spans="1:8" ht="24" customHeight="1">
      <c r="A16" s="95"/>
      <c r="B16" s="97" t="s">
        <v>161</v>
      </c>
      <c r="C16" s="148" t="s">
        <v>244</v>
      </c>
      <c r="D16" s="148" t="s">
        <v>244</v>
      </c>
      <c r="E16" s="148" t="s">
        <v>244</v>
      </c>
      <c r="F16" s="149" t="s">
        <v>244</v>
      </c>
      <c r="G16" s="149" t="s">
        <v>244</v>
      </c>
      <c r="H16" s="149" t="s">
        <v>244</v>
      </c>
    </row>
    <row r="17" spans="1:8" ht="15.75">
      <c r="A17" s="93" t="s">
        <v>92</v>
      </c>
      <c r="B17" s="75" t="s">
        <v>162</v>
      </c>
      <c r="C17" s="144" t="s">
        <v>244</v>
      </c>
      <c r="D17" s="144">
        <v>10</v>
      </c>
      <c r="E17" s="144" t="s">
        <v>244</v>
      </c>
      <c r="F17" s="144" t="s">
        <v>244</v>
      </c>
      <c r="G17" s="144">
        <f>1106+2950+2770+4175</f>
        <v>11001</v>
      </c>
      <c r="H17" s="145" t="s">
        <v>244</v>
      </c>
    </row>
    <row r="18" spans="1:8" ht="15.75">
      <c r="A18" s="94"/>
      <c r="B18" s="96" t="s">
        <v>154</v>
      </c>
      <c r="C18" s="144"/>
      <c r="D18" s="144"/>
      <c r="E18" s="144"/>
      <c r="F18" s="144"/>
      <c r="G18" s="144"/>
      <c r="H18" s="144"/>
    </row>
    <row r="19" spans="1:8" ht="24" customHeight="1">
      <c r="A19" s="95"/>
      <c r="B19" s="97" t="s">
        <v>161</v>
      </c>
      <c r="C19" s="148" t="s">
        <v>244</v>
      </c>
      <c r="D19" s="148" t="s">
        <v>244</v>
      </c>
      <c r="E19" s="148" t="s">
        <v>244</v>
      </c>
      <c r="F19" s="149" t="s">
        <v>244</v>
      </c>
      <c r="G19" s="149" t="s">
        <v>244</v>
      </c>
      <c r="H19" s="149" t="s">
        <v>244</v>
      </c>
    </row>
    <row r="20" spans="1:8" ht="15.75">
      <c r="A20" s="93" t="s">
        <v>93</v>
      </c>
      <c r="B20" s="75" t="s">
        <v>163</v>
      </c>
      <c r="C20" s="148" t="s">
        <v>244</v>
      </c>
      <c r="D20" s="148" t="s">
        <v>244</v>
      </c>
      <c r="E20" s="148" t="s">
        <v>244</v>
      </c>
      <c r="F20" s="149" t="s">
        <v>244</v>
      </c>
      <c r="G20" s="148" t="s">
        <v>244</v>
      </c>
      <c r="H20" s="148" t="s">
        <v>244</v>
      </c>
    </row>
    <row r="21" spans="1:8" ht="15.75">
      <c r="A21" s="94"/>
      <c r="B21" s="96" t="s">
        <v>154</v>
      </c>
      <c r="C21" s="151"/>
      <c r="D21" s="151"/>
      <c r="E21" s="151"/>
      <c r="F21" s="151"/>
      <c r="G21" s="152"/>
      <c r="H21" s="151"/>
    </row>
    <row r="22" spans="1:8" ht="24" customHeight="1">
      <c r="A22" s="95"/>
      <c r="B22" s="97" t="s">
        <v>161</v>
      </c>
      <c r="C22" s="148" t="s">
        <v>244</v>
      </c>
      <c r="D22" s="148" t="s">
        <v>244</v>
      </c>
      <c r="E22" s="148" t="s">
        <v>244</v>
      </c>
      <c r="F22" s="149" t="s">
        <v>244</v>
      </c>
      <c r="G22" s="149" t="s">
        <v>244</v>
      </c>
      <c r="H22" s="149" t="s">
        <v>244</v>
      </c>
    </row>
    <row r="23" spans="1:8" ht="15.75">
      <c r="A23" s="29" t="s">
        <v>94</v>
      </c>
      <c r="B23" s="75" t="s">
        <v>164</v>
      </c>
      <c r="C23" s="146" t="s">
        <v>244</v>
      </c>
      <c r="D23" s="146" t="s">
        <v>244</v>
      </c>
      <c r="E23" s="146" t="s">
        <v>244</v>
      </c>
      <c r="F23" s="150" t="s">
        <v>244</v>
      </c>
      <c r="G23" s="153" t="s">
        <v>244</v>
      </c>
      <c r="H23" s="150" t="s">
        <v>244</v>
      </c>
    </row>
    <row r="26" spans="1:8" ht="15.75">
      <c r="A26" s="91" t="s">
        <v>165</v>
      </c>
      <c r="B26" s="241" t="s">
        <v>167</v>
      </c>
      <c r="C26" s="241"/>
      <c r="D26" s="241"/>
      <c r="E26" s="241"/>
      <c r="F26" s="241"/>
      <c r="G26" s="241"/>
      <c r="H26" s="241"/>
    </row>
    <row r="27" spans="1:8" ht="98.25" customHeight="1">
      <c r="A27" s="92" t="s">
        <v>166</v>
      </c>
      <c r="B27" s="298" t="s">
        <v>168</v>
      </c>
      <c r="C27" s="298"/>
      <c r="D27" s="298"/>
      <c r="E27" s="298"/>
      <c r="F27" s="298"/>
      <c r="G27" s="298"/>
      <c r="H27" s="298"/>
    </row>
    <row r="28" spans="1:8" ht="15.75">
      <c r="A28" s="92" t="s">
        <v>211</v>
      </c>
      <c r="B28" s="298" t="s">
        <v>246</v>
      </c>
      <c r="C28" s="298"/>
      <c r="D28" s="298"/>
      <c r="E28" s="298"/>
      <c r="F28" s="298"/>
      <c r="G28" s="298"/>
      <c r="H28" s="298"/>
    </row>
  </sheetData>
  <sheetProtection/>
  <mergeCells count="9">
    <mergeCell ref="B28:H28"/>
    <mergeCell ref="B26:H26"/>
    <mergeCell ref="B27:H27"/>
    <mergeCell ref="F1:H1"/>
    <mergeCell ref="G2:H2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Горшенина Марина Николаевна</cp:lastModifiedBy>
  <cp:lastPrinted>2018-10-19T08:46:22Z</cp:lastPrinted>
  <dcterms:created xsi:type="dcterms:W3CDTF">2006-07-26T11:25:38Z</dcterms:created>
  <dcterms:modified xsi:type="dcterms:W3CDTF">2018-10-22T11:48:41Z</dcterms:modified>
  <cp:category/>
  <cp:version/>
  <cp:contentType/>
  <cp:contentStatus/>
</cp:coreProperties>
</file>